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65" yWindow="65521" windowWidth="7290" windowHeight="8700" tabRatio="686" activeTab="0"/>
  </bookViews>
  <sheets>
    <sheet name="QTR RESULTS" sheetId="1" r:id="rId1"/>
    <sheet name="QTR BSHEET" sheetId="2" r:id="rId2"/>
    <sheet name="NOTES" sheetId="3" r:id="rId3"/>
  </sheets>
  <externalReferences>
    <externalReference r:id="rId6"/>
    <externalReference r:id="rId7"/>
    <externalReference r:id="rId8"/>
    <externalReference r:id="rId9"/>
    <externalReference r:id="rId10"/>
    <externalReference r:id="rId11"/>
    <externalReference r:id="rId12"/>
  </externalReferences>
  <definedNames>
    <definedName name="\a">#REF!</definedName>
    <definedName name="AA">'[2]BPR'!$F$11</definedName>
    <definedName name="analysisde1">'[4]gl'!#REF!</definedName>
    <definedName name="analysisde2">'[4]gl'!#REF!</definedName>
    <definedName name="appendix1">'[4]gl'!#REF!</definedName>
    <definedName name="appendix2_1">'[4]gl'!#REF!</definedName>
    <definedName name="appendix2_2">'[4]gl'!#REF!</definedName>
    <definedName name="awps">'[6]FF-6'!$A$5:$K$9</definedName>
    <definedName name="Data">'[2]BPR'!$F$11</definedName>
    <definedName name="Date">#REF!</definedName>
    <definedName name="esther">'[6]FF-6'!$A$5:$K$9</definedName>
    <definedName name="NAME">'[5]FSA'!$A$1</definedName>
    <definedName name="OCT">'[1]FF-3'!$A$9:$K$11</definedName>
    <definedName name="OCT334">'[1]FF-3'!$1:$8</definedName>
    <definedName name="PP">'[2]BPR'!$F$11</definedName>
    <definedName name="_xlnm.Print_Area" localSheetId="2">'NOTES'!$A$1:$I$153</definedName>
    <definedName name="_xlnm.Print_Area" localSheetId="1">'QTR BSHEET'!$A$1:$G$56</definedName>
    <definedName name="Print_Area_MI">#REF!</definedName>
    <definedName name="Print_Titles_MI">#REF!</definedName>
    <definedName name="trialbal1">'[4]gl'!#REF!</definedName>
  </definedNames>
  <calcPr fullCalcOnLoad="1" refMode="R1C1"/>
</workbook>
</file>

<file path=xl/sharedStrings.xml><?xml version="1.0" encoding="utf-8"?>
<sst xmlns="http://schemas.openxmlformats.org/spreadsheetml/2006/main" count="228" uniqueCount="184">
  <si>
    <t>Taxation</t>
  </si>
  <si>
    <t>KUCHAI DEVELOPMENT BERHAD</t>
  </si>
  <si>
    <t>Reserves</t>
  </si>
  <si>
    <t>Interest income</t>
  </si>
  <si>
    <t>Rental income</t>
  </si>
  <si>
    <t>Total</t>
  </si>
  <si>
    <t>Malaysia</t>
  </si>
  <si>
    <t>Singapore</t>
  </si>
  <si>
    <t>Investment</t>
  </si>
  <si>
    <t>QUARTERLY REPORT</t>
  </si>
  <si>
    <t>The figures have not been audited</t>
  </si>
  <si>
    <t>CONSOLIDATED INCOME STATEMENT</t>
  </si>
  <si>
    <t>INDIVIDUAL QUARTER</t>
  </si>
  <si>
    <t>CUMULATIVE QUARTER</t>
  </si>
  <si>
    <t xml:space="preserve">Current year </t>
  </si>
  <si>
    <t>quarter</t>
  </si>
  <si>
    <t>RM'000</t>
  </si>
  <si>
    <t>Preceding year</t>
  </si>
  <si>
    <t>corresponding</t>
  </si>
  <si>
    <t>Current year</t>
  </si>
  <si>
    <t>to date</t>
  </si>
  <si>
    <t>period</t>
  </si>
  <si>
    <t>(a)</t>
  </si>
  <si>
    <t>(b)</t>
  </si>
  <si>
    <t>Investment income</t>
  </si>
  <si>
    <t>Depreciation and amortisation</t>
  </si>
  <si>
    <t xml:space="preserve">(d) </t>
  </si>
  <si>
    <t>Exceptional items</t>
  </si>
  <si>
    <t>(e)</t>
  </si>
  <si>
    <t>(f)</t>
  </si>
  <si>
    <t>(g)</t>
  </si>
  <si>
    <t>minority interests and extraordinary</t>
  </si>
  <si>
    <t>items</t>
  </si>
  <si>
    <t>(h)</t>
  </si>
  <si>
    <t>(ii) Less: Minority interests</t>
  </si>
  <si>
    <t>(j)</t>
  </si>
  <si>
    <t>(k)</t>
  </si>
  <si>
    <t>Extraordinary items</t>
  </si>
  <si>
    <t>(l)</t>
  </si>
  <si>
    <t>members of the Company</t>
  </si>
  <si>
    <t xml:space="preserve">above after deducting any provision </t>
  </si>
  <si>
    <t>for preference dividends, if any:</t>
  </si>
  <si>
    <t>CONSOLIDATED BALANCE SHEET</t>
  </si>
  <si>
    <t>As at end</t>
  </si>
  <si>
    <t>of current</t>
  </si>
  <si>
    <t>RM' 000</t>
  </si>
  <si>
    <t>As at</t>
  </si>
  <si>
    <t>preceding</t>
  </si>
  <si>
    <t>financial</t>
  </si>
  <si>
    <t>year end</t>
  </si>
  <si>
    <t>Intangible Assets</t>
  </si>
  <si>
    <t>Current Assets</t>
  </si>
  <si>
    <t xml:space="preserve">  Short Term Investments</t>
  </si>
  <si>
    <t xml:space="preserve">  Cash</t>
  </si>
  <si>
    <t xml:space="preserve">  Others</t>
  </si>
  <si>
    <t>Current liabilities</t>
  </si>
  <si>
    <t xml:space="preserve">  Short Term Borrowings</t>
  </si>
  <si>
    <t xml:space="preserve">  Provision for Taxation</t>
  </si>
  <si>
    <t>Shareholders'  Funds</t>
  </si>
  <si>
    <t>Share Capital</t>
  </si>
  <si>
    <t xml:space="preserve">  Share Premium</t>
  </si>
  <si>
    <t xml:space="preserve">  Revaluation Reserve</t>
  </si>
  <si>
    <t xml:space="preserve">  Capital Reserve</t>
  </si>
  <si>
    <t xml:space="preserve">  Statutory Reserve</t>
  </si>
  <si>
    <t xml:space="preserve">  Retained Profit</t>
  </si>
  <si>
    <t>Minority Interests</t>
  </si>
  <si>
    <t>Long Term Borrowings</t>
  </si>
  <si>
    <t>Other Long Term Liabilities</t>
  </si>
  <si>
    <t xml:space="preserve">     property and investment reserve</t>
  </si>
  <si>
    <t xml:space="preserve">     General reserve</t>
  </si>
  <si>
    <t xml:space="preserve">     Exchange reserve</t>
  </si>
  <si>
    <t xml:space="preserve">Net Current Assets </t>
  </si>
  <si>
    <t>(i) Basic (based on 2,623,989</t>
  </si>
  <si>
    <t xml:space="preserve">    ordinary shares) (sen)</t>
  </si>
  <si>
    <t xml:space="preserve">(ii) Fully diluted </t>
  </si>
  <si>
    <t xml:space="preserve">(c) </t>
  </si>
  <si>
    <t>(i)</t>
  </si>
  <si>
    <t>NOTES</t>
  </si>
  <si>
    <t>Accounting Policies</t>
  </si>
  <si>
    <t>Profit on sale of investment and / or properties</t>
  </si>
  <si>
    <t>Quoted securities</t>
  </si>
  <si>
    <t>Status of Corporate Proposals</t>
  </si>
  <si>
    <t>Seasonality or cyclicality of operations</t>
  </si>
  <si>
    <t>Changes in Debt and Equity</t>
  </si>
  <si>
    <t>Off Balance Sheet Financial Instruments</t>
  </si>
  <si>
    <t>Material Litigation</t>
  </si>
  <si>
    <t>Segmental Reporting</t>
  </si>
  <si>
    <t>Analysis by Geographical Location :</t>
  </si>
  <si>
    <t>Profit before</t>
  </si>
  <si>
    <t>taxation &amp;</t>
  </si>
  <si>
    <t>exceptional</t>
  </si>
  <si>
    <t>item</t>
  </si>
  <si>
    <t>Assets</t>
  </si>
  <si>
    <t>Employed</t>
  </si>
  <si>
    <t>Analysis by Activity :</t>
  </si>
  <si>
    <t>Material Changes in the Quarterly Results compared to the Results of the Preceding</t>
  </si>
  <si>
    <t>Quarter</t>
  </si>
  <si>
    <t>Current Year Prospects</t>
  </si>
  <si>
    <t>Dividend</t>
  </si>
  <si>
    <t xml:space="preserve">  Others - proposed dividend</t>
  </si>
  <si>
    <t xml:space="preserve">    Total investment at cost</t>
  </si>
  <si>
    <t>b) Summary of details of all investments in quoted securities :</t>
  </si>
  <si>
    <t xml:space="preserve">    Total investment at carrying value/book value </t>
  </si>
  <si>
    <t xml:space="preserve">     (after provision for diminution in value)</t>
  </si>
  <si>
    <t>Borrowings and Debt Securities</t>
  </si>
  <si>
    <t xml:space="preserve">    Less: Provision for diminution in value of investments  </t>
  </si>
  <si>
    <t>There are no profit forecast and profit guarantee.</t>
  </si>
  <si>
    <t>Profit forecast and profit guarantee</t>
  </si>
  <si>
    <t xml:space="preserve">  </t>
  </si>
  <si>
    <t>Contingent liabilities</t>
  </si>
  <si>
    <t>Changes in the Composition of the Group</t>
  </si>
  <si>
    <t>Total assets employed</t>
  </si>
  <si>
    <t>Review of Performance</t>
  </si>
  <si>
    <t>Total Reserve</t>
  </si>
  <si>
    <t>Revenue</t>
  </si>
  <si>
    <t>31.12.01</t>
  </si>
  <si>
    <t>Net tangible assets per share (RM)</t>
  </si>
  <si>
    <t>Profit / (loss) before</t>
  </si>
  <si>
    <t>finance cost, depreciation and</t>
  </si>
  <si>
    <t>income tax, minority interest</t>
  </si>
  <si>
    <t>and extraordinary items</t>
  </si>
  <si>
    <t>Finance cost</t>
  </si>
  <si>
    <t xml:space="preserve">income tax, minority </t>
  </si>
  <si>
    <t>interests and extraordinary</t>
  </si>
  <si>
    <t xml:space="preserve">Share of profits and losses of </t>
  </si>
  <si>
    <t>associated companies</t>
  </si>
  <si>
    <t>Income tax</t>
  </si>
  <si>
    <t>(i) Profit / (Loss) after income tax</t>
  </si>
  <si>
    <t>Pre-acquisition profit/ (loss), if</t>
  </si>
  <si>
    <t>applicable</t>
  </si>
  <si>
    <t>Net profit/ (loss) from ordinary</t>
  </si>
  <si>
    <t>activities attributable to members</t>
  </si>
  <si>
    <t>of the Company</t>
  </si>
  <si>
    <t>(m)</t>
  </si>
  <si>
    <t xml:space="preserve">Net profit / (loss) attributable to </t>
  </si>
  <si>
    <t>Earnings per share based on 2(m)</t>
  </si>
  <si>
    <t xml:space="preserve">Other income </t>
  </si>
  <si>
    <t>amortisation, exceptional items,</t>
  </si>
  <si>
    <t>Profit / (loss) before income tax,</t>
  </si>
  <si>
    <t xml:space="preserve">    before deducting minority interest</t>
  </si>
  <si>
    <t>Properties</t>
  </si>
  <si>
    <t>Associated company</t>
  </si>
  <si>
    <t>Other investments</t>
  </si>
  <si>
    <t xml:space="preserve">   Inventories</t>
  </si>
  <si>
    <t xml:space="preserve">  Trade receivables</t>
  </si>
  <si>
    <t xml:space="preserve">  Others - sundry receivables</t>
  </si>
  <si>
    <t xml:space="preserve">  Trade payables</t>
  </si>
  <si>
    <t xml:space="preserve">  Sundry payables</t>
  </si>
  <si>
    <t>There was no exceptional item for the current quarter and financial year-to-date.</t>
  </si>
  <si>
    <t>There was no extraordinary item for the current quarter and financial year-to-date.</t>
  </si>
  <si>
    <t>Under/(over) provision</t>
  </si>
  <si>
    <t>Deferred taxation</t>
  </si>
  <si>
    <t>There were no contingent liabilities as at the date of the issue of this quarterly report.</t>
  </si>
  <si>
    <t>Material Subsequent Events</t>
  </si>
  <si>
    <t>RM '000</t>
  </si>
  <si>
    <t>30.6.01</t>
  </si>
  <si>
    <t>30.6.02</t>
  </si>
  <si>
    <t xml:space="preserve">    Total investment at market value at end of 30 June, 2002</t>
  </si>
  <si>
    <t>There were no borrowings and debt securities as at 30 June, 2002.</t>
  </si>
  <si>
    <t>Quarterly report on consolidated results for the second quarter ended 30 June, 2002</t>
  </si>
  <si>
    <t xml:space="preserve">Current </t>
  </si>
  <si>
    <t>Financial year</t>
  </si>
  <si>
    <t>to-date</t>
  </si>
  <si>
    <t>Current year's provision</t>
  </si>
  <si>
    <t>allowable for tax purposes.</t>
  </si>
  <si>
    <t>and financial year-to-date.</t>
  </si>
  <si>
    <t xml:space="preserve">There has been no change in the composition of the Company for the current quarter </t>
  </si>
  <si>
    <t>issue of this quarterly report.</t>
  </si>
  <si>
    <t>report.</t>
  </si>
  <si>
    <t xml:space="preserve">There was no pending material litigation as at the date of the issue of this quarterly </t>
  </si>
  <si>
    <t>in the financial statement for the said period.</t>
  </si>
  <si>
    <t xml:space="preserve">subsequent to the end of the period covered by this report that have not been reflected </t>
  </si>
  <si>
    <t>As at the date of the issue of this quarterly report, there were no material events</t>
  </si>
  <si>
    <t>cyclicality factors.</t>
  </si>
  <si>
    <t xml:space="preserve">The principal business operations of the Company are not affected by seasonal or </t>
  </si>
  <si>
    <t>from its investments.</t>
  </si>
  <si>
    <t xml:space="preserve">The results for the rest of the year is expected to be affected by dividends received </t>
  </si>
  <si>
    <t xml:space="preserve">The effective tax rate of the current quarter and the financial year-to-date is higher </t>
  </si>
  <si>
    <t>There were no financial instruments with off balance sheet risk as at the date of the</t>
  </si>
  <si>
    <t xml:space="preserve">than the statutory tax rate applicable in Malaysia due to certain expenses not </t>
  </si>
  <si>
    <t xml:space="preserve">There was no corporate proposal announced by the Company as at the date of the issue of </t>
  </si>
  <si>
    <t xml:space="preserve">this quarterly report. The Board of Directors has met with several merchant bankers to </t>
  </si>
  <si>
    <t>consider the various options available to the Company to meet the minimum paid-up</t>
  </si>
  <si>
    <t>capital requirement.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</si>
</sst>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0.00_);[Red]\(0.00\)"/>
    <numFmt numFmtId="172" formatCode="_(* #,##0.0_);_(* \(#,##0.0\);_(* &quot;-&quot;??_);_(@_)"/>
    <numFmt numFmtId="173" formatCode="&quot;RM&quot;#,##0.0000"/>
    <numFmt numFmtId="174" formatCode="General_)"/>
    <numFmt numFmtId="175" formatCode="0.00_)"/>
    <numFmt numFmtId="176" formatCode="_(* #,##0.000_);_(* \(#,##0.000\);_(* &quot;-&quot;??_);_(@_)"/>
    <numFmt numFmtId="177" formatCode="_(* #,##0.0000_);_(* \(#,##0.0000\);_(* &quot;-&quot;??_);_(@_)"/>
  </numFmts>
  <fonts count="15">
    <font>
      <sz val="10"/>
      <name val="Arial"/>
      <family val="0"/>
    </font>
    <font>
      <sz val="8"/>
      <name val="Arial"/>
      <family val="2"/>
    </font>
    <font>
      <b/>
      <sz val="10"/>
      <name val="Arial"/>
      <family val="2"/>
    </font>
    <font>
      <i/>
      <sz val="10"/>
      <name val="Arial"/>
      <family val="2"/>
    </font>
    <font>
      <u val="single"/>
      <sz val="8"/>
      <color indexed="36"/>
      <name val="Arial"/>
      <family val="0"/>
    </font>
    <font>
      <b/>
      <sz val="12"/>
      <name val="Arial"/>
      <family val="0"/>
    </font>
    <font>
      <u val="single"/>
      <sz val="8"/>
      <color indexed="12"/>
      <name val="Arial"/>
      <family val="0"/>
    </font>
    <font>
      <sz val="12"/>
      <color indexed="8"/>
      <name val="Arial"/>
      <family val="2"/>
    </font>
    <font>
      <b/>
      <i/>
      <sz val="16"/>
      <name val="Helv"/>
      <family val="0"/>
    </font>
    <font>
      <sz val="10"/>
      <name val="Courier"/>
      <family val="0"/>
    </font>
    <font>
      <sz val="11"/>
      <name val="Book Antiqua"/>
      <family val="1"/>
    </font>
    <font>
      <b/>
      <sz val="11"/>
      <color indexed="8"/>
      <name val="Book Antiqua"/>
      <family val="1"/>
    </font>
    <font>
      <sz val="11"/>
      <color indexed="8"/>
      <name val="Book Antiqua"/>
      <family val="1"/>
    </font>
    <font>
      <sz val="10"/>
      <color indexed="8"/>
      <name val="Arial"/>
      <family val="0"/>
    </font>
    <font>
      <u val="single"/>
      <sz val="11"/>
      <color indexed="8"/>
      <name val="Book Antiqua"/>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lignment/>
      <protection/>
    </xf>
    <xf numFmtId="44" fontId="0" fillId="0" borderId="0" applyFont="0" applyFill="0" applyBorder="0" applyAlignment="0" applyProtection="0"/>
    <xf numFmtId="42" fontId="0" fillId="0" borderId="0" applyFont="0" applyFill="0" applyBorder="0" applyAlignment="0" applyProtection="0"/>
    <xf numFmtId="165" fontId="0" fillId="0" borderId="0">
      <alignment/>
      <protection/>
    </xf>
    <xf numFmtId="166" fontId="0" fillId="0" borderId="0">
      <alignment/>
      <protection locked="0"/>
    </xf>
    <xf numFmtId="167" fontId="0" fillId="0" borderId="0">
      <alignment/>
      <protection/>
    </xf>
    <xf numFmtId="168" fontId="0" fillId="0" borderId="0">
      <alignment/>
      <protection locked="0"/>
    </xf>
    <xf numFmtId="0" fontId="4" fillId="0" borderId="0" applyNumberFormat="0" applyFill="0" applyBorder="0" applyAlignment="0" applyProtection="0"/>
    <xf numFmtId="38" fontId="1" fillId="2" borderId="0" applyNumberFormat="0" applyBorder="0" applyAlignment="0" applyProtection="0"/>
    <xf numFmtId="0" fontId="5" fillId="0" borderId="1" applyNumberFormat="0" applyAlignment="0" applyProtection="0"/>
    <xf numFmtId="0" fontId="5" fillId="0" borderId="2">
      <alignment horizontal="left" vertical="center"/>
      <protection/>
    </xf>
    <xf numFmtId="169" fontId="0" fillId="0" borderId="0">
      <alignment/>
      <protection locked="0"/>
    </xf>
    <xf numFmtId="169" fontId="0" fillId="0" borderId="0">
      <alignment/>
      <protection locked="0"/>
    </xf>
    <xf numFmtId="0" fontId="6" fillId="0" borderId="0" applyNumberFormat="0" applyFill="0" applyBorder="0" applyAlignment="0" applyProtection="0"/>
    <xf numFmtId="10" fontId="1" fillId="3" borderId="3" applyNumberFormat="0" applyBorder="0" applyAlignment="0" applyProtection="0"/>
    <xf numFmtId="49" fontId="7" fillId="0" borderId="0" applyNumberFormat="0" applyBorder="0" applyAlignment="0">
      <protection/>
    </xf>
    <xf numFmtId="175" fontId="8" fillId="0" borderId="0">
      <alignment/>
      <protection/>
    </xf>
    <xf numFmtId="0" fontId="0" fillId="0" borderId="0">
      <alignment/>
      <protection/>
    </xf>
    <xf numFmtId="174" fontId="9"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4">
      <alignment/>
      <protection locked="0"/>
    </xf>
  </cellStyleXfs>
  <cellXfs count="59">
    <xf numFmtId="0" fontId="0" fillId="0" borderId="0" xfId="0" applyAlignment="1">
      <alignment/>
    </xf>
    <xf numFmtId="0" fontId="0" fillId="0" borderId="0" xfId="0" applyAlignment="1">
      <alignment horizontal="left"/>
    </xf>
    <xf numFmtId="0" fontId="2" fillId="0" borderId="0" xfId="0" applyFont="1" applyAlignment="1">
      <alignment horizontal="left"/>
    </xf>
    <xf numFmtId="0" fontId="0" fillId="0" borderId="0" xfId="0" applyAlignment="1">
      <alignment horizontal="center"/>
    </xf>
    <xf numFmtId="0" fontId="3" fillId="0" borderId="0" xfId="0" applyFont="1" applyAlignment="1">
      <alignment/>
    </xf>
    <xf numFmtId="170" fontId="0" fillId="0" borderId="0" xfId="0" applyNumberFormat="1" applyAlignment="1">
      <alignment/>
    </xf>
    <xf numFmtId="170" fontId="0" fillId="0" borderId="0" xfId="15" applyNumberFormat="1" applyFill="1" applyAlignment="1">
      <alignment/>
    </xf>
    <xf numFmtId="170" fontId="0" fillId="0" borderId="4" xfId="15" applyNumberFormat="1" applyFill="1" applyBorder="1" applyAlignment="1">
      <alignment/>
    </xf>
    <xf numFmtId="0" fontId="0" fillId="0" borderId="0" xfId="0" applyFill="1" applyAlignment="1">
      <alignment/>
    </xf>
    <xf numFmtId="170" fontId="0" fillId="0" borderId="0" xfId="15" applyNumberFormat="1" applyFill="1" applyBorder="1" applyAlignment="1">
      <alignment/>
    </xf>
    <xf numFmtId="0" fontId="2" fillId="0" borderId="0" xfId="0" applyFont="1" applyFill="1" applyAlignment="1">
      <alignment/>
    </xf>
    <xf numFmtId="170" fontId="2" fillId="0" borderId="0" xfId="15" applyNumberFormat="1" applyFont="1" applyFill="1" applyAlignment="1">
      <alignment/>
    </xf>
    <xf numFmtId="170" fontId="2" fillId="0" borderId="0" xfId="15" applyNumberFormat="1" applyFont="1" applyFill="1" applyAlignment="1">
      <alignment horizontal="center"/>
    </xf>
    <xf numFmtId="170" fontId="2" fillId="0" borderId="0" xfId="15" applyNumberFormat="1" applyFont="1" applyFill="1" applyAlignment="1">
      <alignment horizontal="left"/>
    </xf>
    <xf numFmtId="170" fontId="0" fillId="0" borderId="5" xfId="15" applyNumberFormat="1" applyFill="1" applyBorder="1" applyAlignment="1">
      <alignment/>
    </xf>
    <xf numFmtId="170" fontId="0" fillId="0" borderId="5" xfId="15" applyNumberFormat="1" applyFont="1" applyFill="1" applyBorder="1" applyAlignment="1">
      <alignment horizontal="center"/>
    </xf>
    <xf numFmtId="170" fontId="0" fillId="0" borderId="0" xfId="15" applyNumberFormat="1" applyFont="1" applyFill="1" applyAlignment="1">
      <alignment horizontal="center"/>
    </xf>
    <xf numFmtId="170" fontId="0" fillId="0" borderId="6" xfId="15" applyNumberFormat="1" applyFill="1" applyBorder="1" applyAlignment="1">
      <alignment/>
    </xf>
    <xf numFmtId="170" fontId="0" fillId="0" borderId="6" xfId="15" applyNumberFormat="1" applyFont="1" applyFill="1" applyBorder="1" applyAlignment="1">
      <alignment horizontal="center"/>
    </xf>
    <xf numFmtId="170" fontId="0" fillId="0" borderId="0" xfId="15" applyNumberFormat="1" applyFont="1" applyFill="1" applyAlignment="1">
      <alignment/>
    </xf>
    <xf numFmtId="170" fontId="0" fillId="0" borderId="0" xfId="15" applyNumberFormat="1" applyFill="1" applyAlignment="1">
      <alignment horizontal="left"/>
    </xf>
    <xf numFmtId="170" fontId="0" fillId="0" borderId="2" xfId="15" applyNumberFormat="1" applyFill="1" applyBorder="1" applyAlignment="1">
      <alignment/>
    </xf>
    <xf numFmtId="0" fontId="2" fillId="0" borderId="0" xfId="0" applyFont="1" applyFill="1" applyAlignment="1">
      <alignment horizontal="left"/>
    </xf>
    <xf numFmtId="170" fontId="2" fillId="0" borderId="0" xfId="15" applyNumberFormat="1" applyFont="1" applyFill="1" applyBorder="1" applyAlignment="1">
      <alignment horizontal="center"/>
    </xf>
    <xf numFmtId="170" fontId="2" fillId="0" borderId="0" xfId="15" applyNumberFormat="1" applyFont="1" applyFill="1" applyBorder="1" applyAlignment="1">
      <alignment/>
    </xf>
    <xf numFmtId="170" fontId="2" fillId="0" borderId="0" xfId="15" applyNumberFormat="1" applyFont="1" applyFill="1" applyAlignment="1" quotePrefix="1">
      <alignment horizontal="center"/>
    </xf>
    <xf numFmtId="0" fontId="11" fillId="0" borderId="0" xfId="0" applyFont="1" applyAlignment="1">
      <alignment horizontal="left"/>
    </xf>
    <xf numFmtId="0" fontId="12" fillId="0" borderId="0" xfId="0" applyFont="1" applyAlignment="1">
      <alignment/>
    </xf>
    <xf numFmtId="41" fontId="12" fillId="0" borderId="0" xfId="0" applyNumberFormat="1" applyFont="1" applyAlignment="1">
      <alignment/>
    </xf>
    <xf numFmtId="0" fontId="13" fillId="0" borderId="0" xfId="0" applyFont="1" applyAlignment="1">
      <alignment/>
    </xf>
    <xf numFmtId="0" fontId="11" fillId="0" borderId="0" xfId="0" applyFont="1" applyAlignment="1">
      <alignment/>
    </xf>
    <xf numFmtId="0" fontId="12" fillId="0" borderId="0" xfId="0" applyFont="1" applyAlignment="1">
      <alignment horizontal="right"/>
    </xf>
    <xf numFmtId="0" fontId="12" fillId="0" borderId="0" xfId="0" applyFont="1" applyAlignment="1">
      <alignment horizontal="center"/>
    </xf>
    <xf numFmtId="0" fontId="12"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xf>
    <xf numFmtId="170" fontId="12" fillId="0" borderId="0" xfId="15" applyNumberFormat="1" applyFont="1" applyBorder="1" applyAlignment="1">
      <alignment horizontal="center"/>
    </xf>
    <xf numFmtId="43" fontId="12" fillId="0" borderId="0" xfId="15" applyFont="1" applyAlignment="1">
      <alignment/>
    </xf>
    <xf numFmtId="43" fontId="12" fillId="0" borderId="0" xfId="15" applyFont="1" applyBorder="1" applyAlignment="1">
      <alignment horizontal="right"/>
    </xf>
    <xf numFmtId="0" fontId="12" fillId="0" borderId="4" xfId="0" applyFont="1" applyBorder="1" applyAlignment="1">
      <alignment/>
    </xf>
    <xf numFmtId="170" fontId="12" fillId="0" borderId="4" xfId="0" applyNumberFormat="1" applyFont="1" applyBorder="1" applyAlignment="1">
      <alignment/>
    </xf>
    <xf numFmtId="170" fontId="12" fillId="0" borderId="0" xfId="0" applyNumberFormat="1" applyFont="1" applyBorder="1" applyAlignment="1">
      <alignment horizontal="center"/>
    </xf>
    <xf numFmtId="41" fontId="12" fillId="0" borderId="0" xfId="0" applyNumberFormat="1" applyFont="1" applyAlignment="1">
      <alignment horizontal="center"/>
    </xf>
    <xf numFmtId="41" fontId="12" fillId="0" borderId="0" xfId="0" applyNumberFormat="1" applyFont="1" applyBorder="1" applyAlignment="1">
      <alignment/>
    </xf>
    <xf numFmtId="41" fontId="12" fillId="0" borderId="6" xfId="0" applyNumberFormat="1" applyFont="1" applyBorder="1" applyAlignment="1">
      <alignment/>
    </xf>
    <xf numFmtId="41" fontId="12" fillId="0" borderId="5" xfId="0" applyNumberFormat="1" applyFont="1" applyBorder="1" applyAlignment="1">
      <alignment/>
    </xf>
    <xf numFmtId="41" fontId="12" fillId="0" borderId="5" xfId="0" applyNumberFormat="1" applyFont="1" applyFill="1" applyBorder="1" applyAlignment="1">
      <alignment/>
    </xf>
    <xf numFmtId="0" fontId="12" fillId="0" borderId="0" xfId="35" applyFont="1" applyFill="1">
      <alignment/>
      <protection/>
    </xf>
    <xf numFmtId="170" fontId="12" fillId="0" borderId="0" xfId="15" applyNumberFormat="1" applyFont="1" applyAlignment="1">
      <alignment/>
    </xf>
    <xf numFmtId="170" fontId="12" fillId="0" borderId="4" xfId="15" applyNumberFormat="1" applyFont="1" applyBorder="1" applyAlignment="1">
      <alignment/>
    </xf>
    <xf numFmtId="170" fontId="12" fillId="0" borderId="0" xfId="15" applyNumberFormat="1" applyFont="1" applyBorder="1" applyAlignment="1">
      <alignment/>
    </xf>
    <xf numFmtId="0" fontId="13" fillId="0" borderId="0" xfId="0" applyFont="1" applyAlignment="1">
      <alignment/>
    </xf>
    <xf numFmtId="41" fontId="13" fillId="0" borderId="0" xfId="0" applyNumberFormat="1" applyFont="1" applyAlignment="1">
      <alignment/>
    </xf>
    <xf numFmtId="177" fontId="13" fillId="0" borderId="7" xfId="15" applyNumberFormat="1" applyFont="1" applyFill="1" applyBorder="1" applyAlignment="1">
      <alignment/>
    </xf>
    <xf numFmtId="43" fontId="13" fillId="0" borderId="0" xfId="15" applyNumberFormat="1" applyFont="1" applyFill="1" applyAlignment="1">
      <alignment/>
    </xf>
    <xf numFmtId="43" fontId="13" fillId="0" borderId="5" xfId="15" applyNumberFormat="1" applyFont="1" applyFill="1" applyBorder="1" applyAlignment="1">
      <alignment/>
    </xf>
    <xf numFmtId="170" fontId="13" fillId="0" borderId="0" xfId="15" applyNumberFormat="1" applyFont="1" applyFill="1" applyBorder="1" applyAlignment="1">
      <alignment/>
    </xf>
    <xf numFmtId="170" fontId="2" fillId="0" borderId="0" xfId="15" applyNumberFormat="1" applyFont="1" applyFill="1" applyAlignment="1">
      <alignment horizontal="center"/>
    </xf>
    <xf numFmtId="0" fontId="10" fillId="0" borderId="0" xfId="34" applyFont="1">
      <alignment/>
      <protection/>
    </xf>
  </cellXfs>
  <cellStyles count="25">
    <cellStyle name="Normal" xfId="0"/>
    <cellStyle name="Comma" xfId="15"/>
    <cellStyle name="Comma [0]" xfId="16"/>
    <cellStyle name="comma zerodec" xfId="17"/>
    <cellStyle name="Currency" xfId="18"/>
    <cellStyle name="Currency [0]" xfId="19"/>
    <cellStyle name="Currency1" xfId="20"/>
    <cellStyle name="Date" xfId="21"/>
    <cellStyle name="Dollar (zero dec)" xfId="22"/>
    <cellStyle name="Fixed" xfId="23"/>
    <cellStyle name="Followed Hyperlink" xfId="24"/>
    <cellStyle name="Grey" xfId="25"/>
    <cellStyle name="Header1" xfId="26"/>
    <cellStyle name="Header2" xfId="27"/>
    <cellStyle name="Heading1" xfId="28"/>
    <cellStyle name="Heading2" xfId="29"/>
    <cellStyle name="Hyperlink" xfId="30"/>
    <cellStyle name="Input [yellow]" xfId="31"/>
    <cellStyle name="New" xfId="32"/>
    <cellStyle name="Normal - Style1" xfId="33"/>
    <cellStyle name="Normal_qrtrpt" xfId="34"/>
    <cellStyle name="Normal_Reshp99" xfId="35"/>
    <cellStyle name="Percent" xfId="36"/>
    <cellStyle name="Percent [2]"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5</xdr:row>
      <xdr:rowOff>0</xdr:rowOff>
    </xdr:from>
    <xdr:to>
      <xdr:col>8</xdr:col>
      <xdr:colOff>485775</xdr:colOff>
      <xdr:row>8</xdr:row>
      <xdr:rowOff>47625</xdr:rowOff>
    </xdr:to>
    <xdr:sp>
      <xdr:nvSpPr>
        <xdr:cNvPr id="1" name="TextBox 1"/>
        <xdr:cNvSpPr txBox="1">
          <a:spLocks noChangeArrowheads="1"/>
        </xdr:cNvSpPr>
      </xdr:nvSpPr>
      <xdr:spPr>
        <a:xfrm>
          <a:off x="200025" y="1047750"/>
          <a:ext cx="5410200" cy="676275"/>
        </a:xfrm>
        <a:prstGeom prst="rect">
          <a:avLst/>
        </a:prstGeom>
        <a:solidFill>
          <a:srgbClr val="FFFFFF"/>
        </a:solidFill>
        <a:ln w="9525" cmpd="sng">
          <a:noFill/>
        </a:ln>
      </xdr:spPr>
      <xdr:txBody>
        <a:bodyPr vertOverflow="clip" wrap="square"/>
        <a:p>
          <a:pPr algn="l">
            <a:defRPr/>
          </a:pPr>
          <a:r>
            <a:rPr lang="en-US" cap="none" sz="1100" b="0" i="0" u="none" baseline="0"/>
            <a:t>The quarterly financial statements have been prepared using the same accounting policies and methods of computation as compared with the most recent annual audited financial statements.</a:t>
          </a:r>
        </a:p>
      </xdr:txBody>
    </xdr:sp>
    <xdr:clientData/>
  </xdr:twoCellAnchor>
  <xdr:twoCellAnchor>
    <xdr:from>
      <xdr:col>1</xdr:col>
      <xdr:colOff>28575</xdr:colOff>
      <xdr:row>34</xdr:row>
      <xdr:rowOff>95250</xdr:rowOff>
    </xdr:from>
    <xdr:to>
      <xdr:col>8</xdr:col>
      <xdr:colOff>342900</xdr:colOff>
      <xdr:row>36</xdr:row>
      <xdr:rowOff>142875</xdr:rowOff>
    </xdr:to>
    <xdr:sp>
      <xdr:nvSpPr>
        <xdr:cNvPr id="2" name="TextBox 2"/>
        <xdr:cNvSpPr txBox="1">
          <a:spLocks noChangeArrowheads="1"/>
        </xdr:cNvSpPr>
      </xdr:nvSpPr>
      <xdr:spPr>
        <a:xfrm>
          <a:off x="238125" y="7239000"/>
          <a:ext cx="5229225" cy="466725"/>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sale of investment and / or properties for current quarter and financial year-to-date.</a:t>
          </a:r>
          <a:r>
            <a:rPr lang="en-US" cap="none" sz="1000" b="0" i="0" u="none" baseline="0">
              <a:latin typeface="Arial"/>
              <a:ea typeface="Arial"/>
              <a:cs typeface="Arial"/>
            </a:rPr>
            <a:t>
</a:t>
          </a:r>
        </a:p>
      </xdr:txBody>
    </xdr:sp>
    <xdr:clientData/>
  </xdr:twoCellAnchor>
  <xdr:twoCellAnchor>
    <xdr:from>
      <xdr:col>1</xdr:col>
      <xdr:colOff>57150</xdr:colOff>
      <xdr:row>39</xdr:row>
      <xdr:rowOff>152400</xdr:rowOff>
    </xdr:from>
    <xdr:to>
      <xdr:col>8</xdr:col>
      <xdr:colOff>476250</xdr:colOff>
      <xdr:row>43</xdr:row>
      <xdr:rowOff>161925</xdr:rowOff>
    </xdr:to>
    <xdr:sp>
      <xdr:nvSpPr>
        <xdr:cNvPr id="3" name="TextBox 3"/>
        <xdr:cNvSpPr txBox="1">
          <a:spLocks noChangeArrowheads="1"/>
        </xdr:cNvSpPr>
      </xdr:nvSpPr>
      <xdr:spPr>
        <a:xfrm>
          <a:off x="266700" y="8343900"/>
          <a:ext cx="5334000" cy="847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There was no purchase or disposal of quoted securities for the current quarter and financial-year-to-date. The decrease in the investment is mainly due to the amount received in respect of capital distribution from a company listed on the Singapore Stock Exchange.
</a:t>
          </a:r>
        </a:p>
      </xdr:txBody>
    </xdr:sp>
    <xdr:clientData/>
  </xdr:twoCellAnchor>
  <xdr:twoCellAnchor>
    <xdr:from>
      <xdr:col>1</xdr:col>
      <xdr:colOff>47625</xdr:colOff>
      <xdr:row>68</xdr:row>
      <xdr:rowOff>0</xdr:rowOff>
    </xdr:from>
    <xdr:to>
      <xdr:col>8</xdr:col>
      <xdr:colOff>571500</xdr:colOff>
      <xdr:row>68</xdr:row>
      <xdr:rowOff>0</xdr:rowOff>
    </xdr:to>
    <xdr:sp>
      <xdr:nvSpPr>
        <xdr:cNvPr id="4" name="TextBox 4"/>
        <xdr:cNvSpPr txBox="1">
          <a:spLocks noChangeArrowheads="1"/>
        </xdr:cNvSpPr>
      </xdr:nvSpPr>
      <xdr:spPr>
        <a:xfrm>
          <a:off x="257175" y="14306550"/>
          <a:ext cx="54387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70</xdr:row>
      <xdr:rowOff>123825</xdr:rowOff>
    </xdr:from>
    <xdr:to>
      <xdr:col>8</xdr:col>
      <xdr:colOff>552450</xdr:colOff>
      <xdr:row>73</xdr:row>
      <xdr:rowOff>152400</xdr:rowOff>
    </xdr:to>
    <xdr:sp>
      <xdr:nvSpPr>
        <xdr:cNvPr id="5" name="TextBox 5"/>
        <xdr:cNvSpPr txBox="1">
          <a:spLocks noChangeArrowheads="1"/>
        </xdr:cNvSpPr>
      </xdr:nvSpPr>
      <xdr:spPr>
        <a:xfrm>
          <a:off x="219075" y="14849475"/>
          <a:ext cx="5457825" cy="657225"/>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cancellations, shares held as treasury shares and resale of treasury shares for the current financial year-to-date.</a:t>
          </a:r>
        </a:p>
      </xdr:txBody>
    </xdr:sp>
    <xdr:clientData/>
  </xdr:twoCellAnchor>
  <xdr:twoCellAnchor>
    <xdr:from>
      <xdr:col>1</xdr:col>
      <xdr:colOff>9525</xdr:colOff>
      <xdr:row>118</xdr:row>
      <xdr:rowOff>114300</xdr:rowOff>
    </xdr:from>
    <xdr:to>
      <xdr:col>8</xdr:col>
      <xdr:colOff>533400</xdr:colOff>
      <xdr:row>121</xdr:row>
      <xdr:rowOff>0</xdr:rowOff>
    </xdr:to>
    <xdr:sp>
      <xdr:nvSpPr>
        <xdr:cNvPr id="6" name="TextBox 6"/>
        <xdr:cNvSpPr txBox="1">
          <a:spLocks noChangeArrowheads="1"/>
        </xdr:cNvSpPr>
      </xdr:nvSpPr>
      <xdr:spPr>
        <a:xfrm>
          <a:off x="219075" y="24936450"/>
          <a:ext cx="5438775" cy="51435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 Company achieved improved performance over the last quarter mainly due to </a:t>
          </a:r>
          <a:r>
            <a:rPr lang="en-US" cap="none" sz="1100" b="0" i="0" u="none" baseline="0">
              <a:solidFill>
                <a:srgbClr val="000000"/>
              </a:solidFill>
              <a:latin typeface="Book Antiqua"/>
              <a:ea typeface="Book Antiqua"/>
              <a:cs typeface="Book Antiqua"/>
            </a:rPr>
            <a:t>the significant incr</a:t>
          </a:r>
          <a:r>
            <a:rPr lang="en-US" cap="none" sz="1100" b="0" i="0" u="none" baseline="0">
              <a:latin typeface="Book Antiqua"/>
              <a:ea typeface="Book Antiqua"/>
              <a:cs typeface="Book Antiqua"/>
            </a:rPr>
            <a:t>ease in the dividend income.
</a:t>
          </a:r>
        </a:p>
      </xdr:txBody>
    </xdr:sp>
    <xdr:clientData/>
  </xdr:twoCellAnchor>
  <xdr:twoCellAnchor>
    <xdr:from>
      <xdr:col>1</xdr:col>
      <xdr:colOff>9525</xdr:colOff>
      <xdr:row>122</xdr:row>
      <xdr:rowOff>0</xdr:rowOff>
    </xdr:from>
    <xdr:to>
      <xdr:col>8</xdr:col>
      <xdr:colOff>533400</xdr:colOff>
      <xdr:row>122</xdr:row>
      <xdr:rowOff>0</xdr:rowOff>
    </xdr:to>
    <xdr:sp>
      <xdr:nvSpPr>
        <xdr:cNvPr id="7" name="TextBox 7"/>
        <xdr:cNvSpPr txBox="1">
          <a:spLocks noChangeArrowheads="1"/>
        </xdr:cNvSpPr>
      </xdr:nvSpPr>
      <xdr:spPr>
        <a:xfrm>
          <a:off x="219075" y="25660350"/>
          <a:ext cx="54387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19050</xdr:colOff>
      <xdr:row>153</xdr:row>
      <xdr:rowOff>0</xdr:rowOff>
    </xdr:from>
    <xdr:to>
      <xdr:col>8</xdr:col>
      <xdr:colOff>581025</xdr:colOff>
      <xdr:row>153</xdr:row>
      <xdr:rowOff>0</xdr:rowOff>
    </xdr:to>
    <xdr:sp>
      <xdr:nvSpPr>
        <xdr:cNvPr id="8" name="TextBox 8"/>
        <xdr:cNvSpPr txBox="1">
          <a:spLocks noChangeArrowheads="1"/>
        </xdr:cNvSpPr>
      </xdr:nvSpPr>
      <xdr:spPr>
        <a:xfrm>
          <a:off x="228600" y="32089725"/>
          <a:ext cx="5476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38100</xdr:colOff>
      <xdr:row>124</xdr:row>
      <xdr:rowOff>19050</xdr:rowOff>
    </xdr:from>
    <xdr:to>
      <xdr:col>8</xdr:col>
      <xdr:colOff>552450</xdr:colOff>
      <xdr:row>127</xdr:row>
      <xdr:rowOff>66675</xdr:rowOff>
    </xdr:to>
    <xdr:sp>
      <xdr:nvSpPr>
        <xdr:cNvPr id="9" name="TextBox 9"/>
        <xdr:cNvSpPr txBox="1">
          <a:spLocks noChangeArrowheads="1"/>
        </xdr:cNvSpPr>
      </xdr:nvSpPr>
      <xdr:spPr>
        <a:xfrm>
          <a:off x="247650" y="26098500"/>
          <a:ext cx="5429250" cy="676275"/>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not been affected by any major factor other than increase in the dividend income.</a:t>
          </a:r>
        </a:p>
      </xdr:txBody>
    </xdr:sp>
    <xdr:clientData/>
  </xdr:twoCellAnchor>
  <xdr:twoCellAnchor>
    <xdr:from>
      <xdr:col>1</xdr:col>
      <xdr:colOff>47625</xdr:colOff>
      <xdr:row>149</xdr:row>
      <xdr:rowOff>180975</xdr:rowOff>
    </xdr:from>
    <xdr:to>
      <xdr:col>8</xdr:col>
      <xdr:colOff>523875</xdr:colOff>
      <xdr:row>151</xdr:row>
      <xdr:rowOff>76200</xdr:rowOff>
    </xdr:to>
    <xdr:sp>
      <xdr:nvSpPr>
        <xdr:cNvPr id="10" name="TextBox 10"/>
        <xdr:cNvSpPr txBox="1">
          <a:spLocks noChangeArrowheads="1"/>
        </xdr:cNvSpPr>
      </xdr:nvSpPr>
      <xdr:spPr>
        <a:xfrm>
          <a:off x="257175" y="31499175"/>
          <a:ext cx="5391150" cy="314325"/>
        </a:xfrm>
        <a:prstGeom prst="rect">
          <a:avLst/>
        </a:prstGeom>
        <a:solidFill>
          <a:srgbClr val="FFFFFF"/>
        </a:solidFill>
        <a:ln w="9525" cmpd="sng">
          <a:noFill/>
        </a:ln>
      </xdr:spPr>
      <xdr:txBody>
        <a:bodyPr vertOverflow="clip" wrap="square"/>
        <a:p>
          <a:pPr algn="l">
            <a:defRPr/>
          </a:pPr>
          <a:r>
            <a:rPr lang="en-US" cap="none" sz="1100" b="0" i="0" u="none" baseline="0"/>
            <a:t>No dividend is recommended.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Kuc334_Q_June%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TR BSHEET"/>
      <sheetName val="QTR RESULTS"/>
      <sheetName val="NOTES"/>
      <sheetName val="consol"/>
      <sheetName val="ConsoNote-SS"/>
    </sheetNames>
    <sheetDataSet>
      <sheetData sheetId="4">
        <row r="10">
          <cell r="F10">
            <v>19534</v>
          </cell>
          <cell r="G10">
            <v>14633</v>
          </cell>
          <cell r="H10">
            <v>17435648</v>
          </cell>
        </row>
        <row r="11">
          <cell r="F11">
            <v>1146319</v>
          </cell>
          <cell r="G11">
            <v>826561</v>
          </cell>
          <cell r="H11">
            <v>6048248</v>
          </cell>
        </row>
        <row r="17">
          <cell r="F17">
            <v>819161</v>
          </cell>
          <cell r="G17">
            <v>613635</v>
          </cell>
          <cell r="H17">
            <v>19777030</v>
          </cell>
        </row>
        <row r="18">
          <cell r="F18">
            <v>19534</v>
          </cell>
          <cell r="G18">
            <v>14633</v>
          </cell>
          <cell r="H18">
            <v>1228130</v>
          </cell>
        </row>
        <row r="19">
          <cell r="F19">
            <v>327158</v>
          </cell>
          <cell r="G19">
            <v>212926</v>
          </cell>
          <cell r="H19">
            <v>2478736</v>
          </cell>
        </row>
        <row r="72">
          <cell r="E72">
            <v>40687252</v>
          </cell>
          <cell r="G72">
            <v>11946710</v>
          </cell>
        </row>
        <row r="78">
          <cell r="G78">
            <v>-1433000</v>
          </cell>
        </row>
        <row r="89">
          <cell r="E89">
            <v>113993052.13999999</v>
          </cell>
          <cell r="G89">
            <v>15395801</v>
          </cell>
          <cell r="I89">
            <v>1433000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4"/>
  <sheetViews>
    <sheetView tabSelected="1" workbookViewId="0" topLeftCell="A1">
      <selection activeCell="H17" sqref="H17"/>
    </sheetView>
  </sheetViews>
  <sheetFormatPr defaultColWidth="9.140625" defaultRowHeight="12.75"/>
  <cols>
    <col min="1" max="1" width="3.00390625" style="8" customWidth="1"/>
    <col min="2" max="2" width="3.8515625" style="8" customWidth="1"/>
    <col min="3" max="3" width="28.140625" style="8" customWidth="1"/>
    <col min="4" max="4" width="2.140625" style="8" customWidth="1"/>
    <col min="5" max="5" width="12.7109375" style="6" customWidth="1"/>
    <col min="6" max="6" width="14.7109375" style="6" customWidth="1"/>
    <col min="7" max="7" width="1.8515625" style="9" customWidth="1"/>
    <col min="8" max="8" width="13.421875" style="6" customWidth="1"/>
    <col min="9" max="9" width="14.57421875" style="6" customWidth="1"/>
    <col min="10" max="16384" width="9.140625" style="8" customWidth="1"/>
  </cols>
  <sheetData>
    <row r="1" ht="12.75">
      <c r="A1" s="22" t="s">
        <v>1</v>
      </c>
    </row>
    <row r="2" ht="12.75">
      <c r="A2" s="10" t="s">
        <v>9</v>
      </c>
    </row>
    <row r="4" ht="12.75">
      <c r="A4" s="8" t="s">
        <v>159</v>
      </c>
    </row>
    <row r="5" ht="12.75">
      <c r="A5" s="8" t="s">
        <v>10</v>
      </c>
    </row>
    <row r="7" ht="12.75">
      <c r="A7" s="10" t="s">
        <v>11</v>
      </c>
    </row>
    <row r="9" spans="5:9" ht="12.75">
      <c r="E9" s="57" t="s">
        <v>12</v>
      </c>
      <c r="F9" s="57"/>
      <c r="G9" s="23"/>
      <c r="H9" s="57" t="s">
        <v>13</v>
      </c>
      <c r="I9" s="57"/>
    </row>
    <row r="10" spans="5:9" ht="12.75">
      <c r="E10" s="12" t="s">
        <v>14</v>
      </c>
      <c r="F10" s="12" t="s">
        <v>17</v>
      </c>
      <c r="G10" s="23"/>
      <c r="H10" s="12" t="s">
        <v>19</v>
      </c>
      <c r="I10" s="12" t="s">
        <v>17</v>
      </c>
    </row>
    <row r="11" spans="5:9" ht="12.75">
      <c r="E11" s="12" t="s">
        <v>15</v>
      </c>
      <c r="F11" s="12" t="s">
        <v>18</v>
      </c>
      <c r="G11" s="23"/>
      <c r="H11" s="12" t="s">
        <v>20</v>
      </c>
      <c r="I11" s="12" t="s">
        <v>18</v>
      </c>
    </row>
    <row r="12" spans="5:9" ht="12.75">
      <c r="E12" s="12"/>
      <c r="F12" s="12" t="s">
        <v>15</v>
      </c>
      <c r="G12" s="23"/>
      <c r="H12" s="12"/>
      <c r="I12" s="12" t="s">
        <v>21</v>
      </c>
    </row>
    <row r="13" ht="5.25" customHeight="1"/>
    <row r="14" spans="5:9" ht="12.75">
      <c r="E14" s="25" t="s">
        <v>156</v>
      </c>
      <c r="F14" s="12" t="s">
        <v>155</v>
      </c>
      <c r="G14" s="23"/>
      <c r="H14" s="25" t="str">
        <f>E14</f>
        <v>30.6.02</v>
      </c>
      <c r="I14" s="25" t="str">
        <f>F14</f>
        <v>30.6.01</v>
      </c>
    </row>
    <row r="15" spans="5:9" ht="12.75">
      <c r="E15" s="12" t="s">
        <v>16</v>
      </c>
      <c r="F15" s="12" t="s">
        <v>16</v>
      </c>
      <c r="G15" s="23"/>
      <c r="H15" s="12" t="s">
        <v>16</v>
      </c>
      <c r="I15" s="12" t="s">
        <v>16</v>
      </c>
    </row>
    <row r="17" spans="1:9" ht="13.5" thickBot="1">
      <c r="A17" s="8">
        <v>1</v>
      </c>
      <c r="B17" s="8" t="s">
        <v>22</v>
      </c>
      <c r="C17" s="8" t="s">
        <v>24</v>
      </c>
      <c r="E17" s="14">
        <f>H17-13</f>
        <v>806</v>
      </c>
      <c r="F17" s="15">
        <v>766</v>
      </c>
      <c r="H17" s="14">
        <v>819</v>
      </c>
      <c r="I17" s="14">
        <v>833</v>
      </c>
    </row>
    <row r="18" ht="13.5" thickTop="1"/>
    <row r="19" spans="2:9" ht="13.5" thickBot="1">
      <c r="B19" s="8" t="s">
        <v>23</v>
      </c>
      <c r="C19" s="8" t="s">
        <v>4</v>
      </c>
      <c r="E19" s="14">
        <f>H19-162</f>
        <v>165</v>
      </c>
      <c r="F19" s="15">
        <v>164</v>
      </c>
      <c r="H19" s="14">
        <v>327</v>
      </c>
      <c r="I19" s="14">
        <v>335</v>
      </c>
    </row>
    <row r="20" ht="13.5" thickTop="1"/>
    <row r="21" spans="2:9" ht="13.5" thickBot="1">
      <c r="B21" s="8" t="s">
        <v>75</v>
      </c>
      <c r="C21" s="8" t="s">
        <v>136</v>
      </c>
      <c r="E21" s="14">
        <f>H21-10</f>
        <v>10</v>
      </c>
      <c r="F21" s="15">
        <v>11</v>
      </c>
      <c r="H21" s="14">
        <v>20</v>
      </c>
      <c r="I21" s="14">
        <v>21</v>
      </c>
    </row>
    <row r="22" ht="13.5" thickTop="1"/>
    <row r="23" spans="1:9" ht="12.75">
      <c r="A23" s="8">
        <v>2</v>
      </c>
      <c r="B23" s="8" t="s">
        <v>22</v>
      </c>
      <c r="C23" s="8" t="s">
        <v>117</v>
      </c>
      <c r="E23" s="6">
        <f>H23-59</f>
        <v>782</v>
      </c>
      <c r="F23" s="16">
        <v>731</v>
      </c>
      <c r="H23" s="6">
        <v>841</v>
      </c>
      <c r="I23" s="6">
        <v>853</v>
      </c>
    </row>
    <row r="24" ht="12.75">
      <c r="C24" s="8" t="s">
        <v>118</v>
      </c>
    </row>
    <row r="25" ht="12.75">
      <c r="C25" s="8" t="s">
        <v>137</v>
      </c>
    </row>
    <row r="26" ht="12.75">
      <c r="C26" s="8" t="s">
        <v>119</v>
      </c>
    </row>
    <row r="27" spans="3:9" ht="12.75">
      <c r="C27" s="8" t="s">
        <v>120</v>
      </c>
      <c r="I27" s="19" t="s">
        <v>108</v>
      </c>
    </row>
    <row r="30" spans="2:9" ht="12.75">
      <c r="B30" s="8" t="s">
        <v>23</v>
      </c>
      <c r="C30" s="8" t="s">
        <v>121</v>
      </c>
      <c r="E30" s="6">
        <v>0</v>
      </c>
      <c r="F30" s="16">
        <v>0</v>
      </c>
      <c r="H30" s="6">
        <v>0</v>
      </c>
      <c r="I30" s="6">
        <v>0</v>
      </c>
    </row>
    <row r="32" spans="2:9" ht="12.75">
      <c r="B32" s="8" t="s">
        <v>75</v>
      </c>
      <c r="C32" s="8" t="s">
        <v>25</v>
      </c>
      <c r="E32" s="6">
        <v>0</v>
      </c>
      <c r="F32" s="16">
        <v>0</v>
      </c>
      <c r="H32" s="6">
        <v>0</v>
      </c>
      <c r="I32" s="6">
        <v>0</v>
      </c>
    </row>
    <row r="34" spans="2:9" ht="12.75">
      <c r="B34" s="8" t="s">
        <v>26</v>
      </c>
      <c r="C34" s="8" t="s">
        <v>27</v>
      </c>
      <c r="E34" s="17">
        <v>0</v>
      </c>
      <c r="F34" s="18">
        <v>0</v>
      </c>
      <c r="H34" s="17">
        <v>0</v>
      </c>
      <c r="I34" s="17">
        <v>0</v>
      </c>
    </row>
    <row r="36" spans="2:9" ht="12.75">
      <c r="B36" s="8" t="s">
        <v>28</v>
      </c>
      <c r="C36" s="8" t="s">
        <v>117</v>
      </c>
      <c r="E36" s="6">
        <f>+E23+E34</f>
        <v>782</v>
      </c>
      <c r="F36" s="6">
        <f>F23+F34</f>
        <v>731</v>
      </c>
      <c r="H36" s="6">
        <f>H23+H34</f>
        <v>841</v>
      </c>
      <c r="I36" s="6">
        <f>I23+I34</f>
        <v>853</v>
      </c>
    </row>
    <row r="37" ht="12.75">
      <c r="C37" s="8" t="s">
        <v>122</v>
      </c>
    </row>
    <row r="38" ht="12.75">
      <c r="C38" s="8" t="s">
        <v>123</v>
      </c>
    </row>
    <row r="39" ht="12.75">
      <c r="C39" s="8" t="s">
        <v>32</v>
      </c>
    </row>
    <row r="41" spans="2:9" ht="12.75">
      <c r="B41" s="8" t="s">
        <v>29</v>
      </c>
      <c r="C41" s="8" t="s">
        <v>124</v>
      </c>
      <c r="E41" s="6">
        <v>0</v>
      </c>
      <c r="F41" s="16">
        <v>0</v>
      </c>
      <c r="H41" s="6">
        <v>0</v>
      </c>
      <c r="I41" s="6">
        <v>0</v>
      </c>
    </row>
    <row r="42" spans="3:9" ht="12.75">
      <c r="C42" s="8" t="s">
        <v>125</v>
      </c>
      <c r="E42" s="17"/>
      <c r="F42" s="17"/>
      <c r="H42" s="17"/>
      <c r="I42" s="17"/>
    </row>
    <row r="43" ht="6.75" customHeight="1"/>
    <row r="44" spans="2:9" ht="12.75">
      <c r="B44" s="8" t="s">
        <v>30</v>
      </c>
      <c r="C44" s="8" t="s">
        <v>138</v>
      </c>
      <c r="E44" s="6">
        <f>SUM(E36:E41)</f>
        <v>782</v>
      </c>
      <c r="F44" s="6">
        <f>SUM(F36:F41)</f>
        <v>731</v>
      </c>
      <c r="H44" s="6">
        <f>SUM(H36:H41)</f>
        <v>841</v>
      </c>
      <c r="I44" s="6">
        <f>SUM(I36:I41)</f>
        <v>853</v>
      </c>
    </row>
    <row r="45" ht="12.75">
      <c r="C45" s="8" t="s">
        <v>31</v>
      </c>
    </row>
    <row r="46" ht="12.75">
      <c r="C46" s="8" t="s">
        <v>32</v>
      </c>
    </row>
    <row r="48" spans="2:9" ht="12.75">
      <c r="B48" s="8" t="s">
        <v>33</v>
      </c>
      <c r="C48" s="8" t="s">
        <v>126</v>
      </c>
      <c r="E48" s="17">
        <f>H48+40</f>
        <v>-238</v>
      </c>
      <c r="F48" s="18">
        <v>-240</v>
      </c>
      <c r="H48" s="17">
        <v>-278</v>
      </c>
      <c r="I48" s="17">
        <v>-293</v>
      </c>
    </row>
    <row r="50" spans="2:9" ht="12.75">
      <c r="B50" s="8" t="s">
        <v>76</v>
      </c>
      <c r="C50" s="8" t="s">
        <v>127</v>
      </c>
      <c r="E50" s="6">
        <f>E44+E48</f>
        <v>544</v>
      </c>
      <c r="F50" s="6">
        <f>F44+F48</f>
        <v>491</v>
      </c>
      <c r="H50" s="6">
        <f>H44+H48</f>
        <v>563</v>
      </c>
      <c r="I50" s="6">
        <f>I44+I48</f>
        <v>560</v>
      </c>
    </row>
    <row r="51" ht="12.75">
      <c r="C51" s="8" t="s">
        <v>139</v>
      </c>
    </row>
    <row r="52" spans="3:9" ht="12.75">
      <c r="C52" s="8" t="s">
        <v>34</v>
      </c>
      <c r="E52" s="17">
        <v>0</v>
      </c>
      <c r="F52" s="18">
        <v>0</v>
      </c>
      <c r="H52" s="17">
        <v>0</v>
      </c>
      <c r="I52" s="17">
        <v>0</v>
      </c>
    </row>
    <row r="54" ht="12.75">
      <c r="A54" s="22" t="s">
        <v>1</v>
      </c>
    </row>
    <row r="55" ht="12.75">
      <c r="A55" s="10" t="s">
        <v>11</v>
      </c>
    </row>
    <row r="57" spans="5:9" ht="12.75">
      <c r="E57" s="13" t="s">
        <v>12</v>
      </c>
      <c r="F57" s="13"/>
      <c r="G57" s="24"/>
      <c r="H57" s="11" t="s">
        <v>13</v>
      </c>
      <c r="I57" s="11"/>
    </row>
    <row r="58" spans="5:9" ht="12.75">
      <c r="E58" s="11" t="s">
        <v>14</v>
      </c>
      <c r="F58" s="11" t="s">
        <v>17</v>
      </c>
      <c r="G58" s="24"/>
      <c r="H58" s="11" t="s">
        <v>19</v>
      </c>
      <c r="I58" s="11" t="s">
        <v>17</v>
      </c>
    </row>
    <row r="59" spans="5:9" ht="12.75">
      <c r="E59" s="11" t="s">
        <v>15</v>
      </c>
      <c r="F59" s="11" t="s">
        <v>18</v>
      </c>
      <c r="G59" s="24"/>
      <c r="H59" s="11" t="s">
        <v>20</v>
      </c>
      <c r="I59" s="11" t="s">
        <v>18</v>
      </c>
    </row>
    <row r="60" spans="5:9" ht="12.75">
      <c r="E60" s="11"/>
      <c r="F60" s="11" t="s">
        <v>15</v>
      </c>
      <c r="G60" s="24"/>
      <c r="H60" s="11"/>
      <c r="I60" s="11" t="s">
        <v>21</v>
      </c>
    </row>
    <row r="61" ht="5.25" customHeight="1"/>
    <row r="62" spans="5:9" ht="12.75">
      <c r="E62" s="12" t="str">
        <f>E14</f>
        <v>30.6.02</v>
      </c>
      <c r="F62" s="12" t="str">
        <f>F14</f>
        <v>30.6.01</v>
      </c>
      <c r="G62" s="23"/>
      <c r="H62" s="12" t="str">
        <f>H14</f>
        <v>30.6.02</v>
      </c>
      <c r="I62" s="12" t="str">
        <f>I14</f>
        <v>30.6.01</v>
      </c>
    </row>
    <row r="63" spans="5:9" ht="12.75">
      <c r="E63" s="12" t="s">
        <v>16</v>
      </c>
      <c r="F63" s="12" t="s">
        <v>16</v>
      </c>
      <c r="G63" s="23"/>
      <c r="H63" s="12" t="s">
        <v>16</v>
      </c>
      <c r="I63" s="12" t="s">
        <v>16</v>
      </c>
    </row>
    <row r="65" spans="2:9" ht="12.75">
      <c r="B65" s="8" t="s">
        <v>35</v>
      </c>
      <c r="C65" s="8" t="s">
        <v>128</v>
      </c>
      <c r="E65" s="6">
        <v>0</v>
      </c>
      <c r="F65" s="6">
        <v>0</v>
      </c>
      <c r="H65" s="6">
        <v>0</v>
      </c>
      <c r="I65" s="6">
        <v>0</v>
      </c>
    </row>
    <row r="66" ht="12.75">
      <c r="C66" s="8" t="s">
        <v>129</v>
      </c>
    </row>
    <row r="68" spans="2:9" ht="12.75">
      <c r="B68" s="8" t="s">
        <v>36</v>
      </c>
      <c r="C68" s="8" t="s">
        <v>130</v>
      </c>
      <c r="E68" s="6">
        <f>SUM(E50:E67)</f>
        <v>544</v>
      </c>
      <c r="F68" s="6">
        <f>SUM(F50:F65)</f>
        <v>491</v>
      </c>
      <c r="H68" s="6">
        <f>SUM(H50:H65)</f>
        <v>563</v>
      </c>
      <c r="I68" s="6">
        <f>SUM(I50:I67)</f>
        <v>560</v>
      </c>
    </row>
    <row r="69" ht="12.75">
      <c r="C69" s="8" t="s">
        <v>131</v>
      </c>
    </row>
    <row r="70" ht="12.75">
      <c r="C70" s="8" t="s">
        <v>132</v>
      </c>
    </row>
    <row r="72" spans="2:9" ht="12.75">
      <c r="B72" s="8" t="s">
        <v>38</v>
      </c>
      <c r="C72" s="8" t="s">
        <v>37</v>
      </c>
      <c r="E72" s="17">
        <v>0</v>
      </c>
      <c r="F72" s="18">
        <v>0</v>
      </c>
      <c r="H72" s="17">
        <v>0</v>
      </c>
      <c r="I72" s="17">
        <v>0</v>
      </c>
    </row>
    <row r="74" spans="2:3" ht="12.75">
      <c r="B74" s="8" t="s">
        <v>133</v>
      </c>
      <c r="C74" s="8" t="s">
        <v>134</v>
      </c>
    </row>
    <row r="75" spans="3:9" ht="13.5" thickBot="1">
      <c r="C75" s="8" t="s">
        <v>39</v>
      </c>
      <c r="E75" s="14">
        <f>SUM(E65:E72)</f>
        <v>544</v>
      </c>
      <c r="F75" s="14">
        <f>SUM(F65:F72)</f>
        <v>491</v>
      </c>
      <c r="H75" s="14">
        <f>SUM(H65:H72)</f>
        <v>563</v>
      </c>
      <c r="I75" s="14">
        <f>SUM(I65:I72)</f>
        <v>560</v>
      </c>
    </row>
    <row r="76" ht="13.5" thickTop="1"/>
    <row r="77" spans="1:3" ht="12.75">
      <c r="A77" s="8">
        <v>3</v>
      </c>
      <c r="B77" s="8" t="s">
        <v>22</v>
      </c>
      <c r="C77" s="8" t="s">
        <v>135</v>
      </c>
    </row>
    <row r="78" ht="12.75">
      <c r="C78" s="8" t="s">
        <v>40</v>
      </c>
    </row>
    <row r="79" ht="12.75">
      <c r="C79" s="8" t="s">
        <v>41</v>
      </c>
    </row>
    <row r="81" ht="12.75">
      <c r="C81" s="8" t="s">
        <v>72</v>
      </c>
    </row>
    <row r="82" spans="3:9" ht="13.5" thickBot="1">
      <c r="C82" s="8" t="s">
        <v>73</v>
      </c>
      <c r="E82" s="55">
        <f>E68*1000/2623989*100</f>
        <v>20.73179422627153</v>
      </c>
      <c r="F82" s="55">
        <f>F68*1000/2623989*100</f>
        <v>18.711968685844337</v>
      </c>
      <c r="G82" s="56"/>
      <c r="H82" s="55">
        <f>H68*1000/2623989*100</f>
        <v>21.455882627556747</v>
      </c>
      <c r="I82" s="55">
        <f>I68*1000/2623989*100</f>
        <v>21.341552879985397</v>
      </c>
    </row>
    <row r="83" ht="13.5" thickTop="1"/>
    <row r="84" spans="3:9" ht="13.5" thickBot="1">
      <c r="C84" s="8" t="s">
        <v>74</v>
      </c>
      <c r="E84" s="14">
        <v>0</v>
      </c>
      <c r="F84" s="15">
        <v>0</v>
      </c>
      <c r="H84" s="14">
        <v>0</v>
      </c>
      <c r="I84" s="14">
        <v>0</v>
      </c>
    </row>
    <row r="85" ht="13.5" thickTop="1"/>
  </sheetData>
  <mergeCells count="2">
    <mergeCell ref="E9:F9"/>
    <mergeCell ref="H9:I9"/>
  </mergeCells>
  <printOptions horizontalCentered="1"/>
  <pageMargins left="0.46" right="0.23" top="1" bottom="0.77" header="0.54" footer="0.5"/>
  <pageSetup horizontalDpi="300" verticalDpi="300" orientation="portrait" paperSize="9" r:id="rId1"/>
  <headerFooter alignWithMargins="0">
    <oddHeader>&amp;RPage A - &amp;P</oddHeader>
  </headerFooter>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I56"/>
  <sheetViews>
    <sheetView workbookViewId="0" topLeftCell="A1">
      <selection activeCell="D14" sqref="D14"/>
    </sheetView>
  </sheetViews>
  <sheetFormatPr defaultColWidth="9.140625" defaultRowHeight="12.75"/>
  <cols>
    <col min="1" max="1" width="3.57421875" style="3" customWidth="1"/>
    <col min="2" max="2" width="33.140625" style="0" customWidth="1"/>
    <col min="3" max="3" width="2.421875" style="0" customWidth="1"/>
    <col min="4" max="4" width="11.7109375" style="6" customWidth="1"/>
    <col min="5" max="5" width="3.8515625" style="6" customWidth="1"/>
    <col min="6" max="6" width="11.57421875" style="6" customWidth="1"/>
    <col min="8" max="8" width="9.421875" style="0" bestFit="1" customWidth="1"/>
  </cols>
  <sheetData>
    <row r="1" ht="12.75">
      <c r="A1" s="2" t="s">
        <v>1</v>
      </c>
    </row>
    <row r="2" spans="1:6" s="1" customFormat="1" ht="12.75">
      <c r="A2" s="2" t="s">
        <v>42</v>
      </c>
      <c r="D2" s="20"/>
      <c r="E2" s="20"/>
      <c r="F2" s="20"/>
    </row>
    <row r="4" spans="4:6" ht="12.75">
      <c r="D4" s="12" t="s">
        <v>43</v>
      </c>
      <c r="E4" s="11"/>
      <c r="F4" s="12" t="s">
        <v>46</v>
      </c>
    </row>
    <row r="5" spans="4:6" ht="12.75">
      <c r="D5" s="12" t="s">
        <v>44</v>
      </c>
      <c r="E5" s="11"/>
      <c r="F5" s="12" t="s">
        <v>47</v>
      </c>
    </row>
    <row r="6" spans="4:6" ht="12.75">
      <c r="D6" s="12" t="s">
        <v>15</v>
      </c>
      <c r="E6" s="11"/>
      <c r="F6" s="12" t="s">
        <v>48</v>
      </c>
    </row>
    <row r="7" spans="4:6" ht="12.75">
      <c r="D7" s="12"/>
      <c r="E7" s="11"/>
      <c r="F7" s="12" t="s">
        <v>49</v>
      </c>
    </row>
    <row r="8" spans="4:6" ht="12.75">
      <c r="D8" s="25" t="s">
        <v>156</v>
      </c>
      <c r="E8" s="12"/>
      <c r="F8" s="12" t="s">
        <v>115</v>
      </c>
    </row>
    <row r="9" spans="4:6" ht="12.75">
      <c r="D9" s="12" t="s">
        <v>45</v>
      </c>
      <c r="E9" s="12"/>
      <c r="F9" s="12" t="s">
        <v>45</v>
      </c>
    </row>
    <row r="11" spans="1:6" ht="12.75">
      <c r="A11" s="3">
        <v>1</v>
      </c>
      <c r="B11" t="s">
        <v>140</v>
      </c>
      <c r="D11" s="6">
        <v>776</v>
      </c>
      <c r="F11" s="6">
        <v>776</v>
      </c>
    </row>
    <row r="12" spans="1:6" ht="12.75">
      <c r="A12" s="3">
        <v>2</v>
      </c>
      <c r="B12" t="s">
        <v>141</v>
      </c>
      <c r="D12" s="6">
        <v>11947</v>
      </c>
      <c r="F12" s="6">
        <v>11947</v>
      </c>
    </row>
    <row r="13" spans="1:6" ht="12.75">
      <c r="A13" s="3">
        <v>3</v>
      </c>
      <c r="B13" t="s">
        <v>142</v>
      </c>
      <c r="D13" s="6">
        <v>3449</v>
      </c>
      <c r="F13" s="6">
        <v>3456</v>
      </c>
    </row>
    <row r="14" spans="1:6" ht="12.75">
      <c r="A14" s="3">
        <v>4</v>
      </c>
      <c r="B14" t="s">
        <v>50</v>
      </c>
      <c r="D14" s="6">
        <v>0</v>
      </c>
      <c r="F14" s="6">
        <v>0</v>
      </c>
    </row>
    <row r="15" spans="4:6" ht="12.75">
      <c r="D15" s="21">
        <f>SUM(D11:D14)</f>
        <v>16172</v>
      </c>
      <c r="F15" s="21">
        <f>SUM(F11:F14)</f>
        <v>16179</v>
      </c>
    </row>
    <row r="17" spans="1:2" ht="12.75">
      <c r="A17" s="3">
        <v>5</v>
      </c>
      <c r="B17" t="s">
        <v>51</v>
      </c>
    </row>
    <row r="18" spans="2:6" ht="12.75">
      <c r="B18" s="4" t="s">
        <v>143</v>
      </c>
      <c r="D18" s="6">
        <v>0</v>
      </c>
      <c r="F18" s="6">
        <v>0</v>
      </c>
    </row>
    <row r="19" spans="2:6" ht="12.75">
      <c r="B19" s="4" t="s">
        <v>144</v>
      </c>
      <c r="D19" s="6">
        <v>0</v>
      </c>
      <c r="F19" s="6">
        <v>0</v>
      </c>
    </row>
    <row r="20" spans="2:6" ht="12.75">
      <c r="B20" s="4" t="s">
        <v>52</v>
      </c>
      <c r="D20" s="6">
        <v>0</v>
      </c>
      <c r="F20" s="6">
        <v>0</v>
      </c>
    </row>
    <row r="21" spans="2:6" ht="12.75">
      <c r="B21" s="4" t="s">
        <v>53</v>
      </c>
      <c r="D21" s="6">
        <v>6766</v>
      </c>
      <c r="F21" s="6">
        <v>6049</v>
      </c>
    </row>
    <row r="22" spans="2:6" ht="12.75">
      <c r="B22" s="4" t="s">
        <v>145</v>
      </c>
      <c r="D22" s="6">
        <v>546</v>
      </c>
      <c r="F22" s="6">
        <v>548</v>
      </c>
    </row>
    <row r="23" spans="4:9" ht="12.75">
      <c r="D23" s="21">
        <f>SUM(D21:D22)</f>
        <v>7312</v>
      </c>
      <c r="F23" s="21">
        <f>SUM(F18:F22)</f>
        <v>6597</v>
      </c>
      <c r="H23" s="5">
        <f>+D15+D23</f>
        <v>23484</v>
      </c>
      <c r="I23" t="s">
        <v>111</v>
      </c>
    </row>
    <row r="25" spans="1:2" ht="12.75">
      <c r="A25" s="3">
        <v>6</v>
      </c>
      <c r="B25" t="s">
        <v>55</v>
      </c>
    </row>
    <row r="26" spans="2:6" ht="12.75">
      <c r="B26" s="4" t="s">
        <v>56</v>
      </c>
      <c r="D26" s="6">
        <v>0</v>
      </c>
      <c r="F26" s="6">
        <v>0</v>
      </c>
    </row>
    <row r="27" spans="2:6" ht="12.75">
      <c r="B27" s="4" t="s">
        <v>146</v>
      </c>
      <c r="D27" s="6">
        <v>0</v>
      </c>
      <c r="F27" s="6">
        <v>0</v>
      </c>
    </row>
    <row r="28" spans="2:6" ht="12.75">
      <c r="B28" s="4" t="s">
        <v>147</v>
      </c>
      <c r="D28" s="6">
        <v>1024</v>
      </c>
      <c r="F28" s="6">
        <v>879</v>
      </c>
    </row>
    <row r="29" spans="2:6" ht="12.75">
      <c r="B29" s="4" t="s">
        <v>57</v>
      </c>
      <c r="D29" s="6">
        <v>0</v>
      </c>
      <c r="F29" s="6">
        <v>0</v>
      </c>
    </row>
    <row r="30" spans="2:6" ht="12.75">
      <c r="B30" s="4" t="s">
        <v>99</v>
      </c>
      <c r="D30" s="6">
        <v>0</v>
      </c>
      <c r="F30" s="6">
        <v>0</v>
      </c>
    </row>
    <row r="31" spans="4:6" ht="12.75">
      <c r="D31" s="21">
        <f>SUM(D26:D30)</f>
        <v>1024</v>
      </c>
      <c r="F31" s="21">
        <f>SUM(F26:F30)</f>
        <v>879</v>
      </c>
    </row>
    <row r="33" spans="1:6" ht="12.75">
      <c r="A33" s="3">
        <v>7</v>
      </c>
      <c r="B33" t="s">
        <v>71</v>
      </c>
      <c r="D33" s="6">
        <f>D23-D31</f>
        <v>6288</v>
      </c>
      <c r="F33" s="6">
        <f>F23-F31</f>
        <v>5718</v>
      </c>
    </row>
    <row r="35" spans="4:6" ht="13.5" thickBot="1">
      <c r="D35" s="7">
        <f>D15+D33</f>
        <v>22460</v>
      </c>
      <c r="F35" s="7">
        <f>F15+F33</f>
        <v>21897</v>
      </c>
    </row>
    <row r="36" ht="13.5" thickTop="1"/>
    <row r="37" spans="1:2" ht="12.75">
      <c r="A37" s="3">
        <v>8</v>
      </c>
      <c r="B37" t="s">
        <v>58</v>
      </c>
    </row>
    <row r="38" spans="2:6" ht="12.75">
      <c r="B38" t="s">
        <v>59</v>
      </c>
      <c r="D38" s="6">
        <v>1312</v>
      </c>
      <c r="F38" s="6">
        <v>1312</v>
      </c>
    </row>
    <row r="39" ht="12.75">
      <c r="B39" t="s">
        <v>2</v>
      </c>
    </row>
    <row r="40" spans="2:6" ht="12.75">
      <c r="B40" s="4" t="s">
        <v>60</v>
      </c>
      <c r="F40" s="6">
        <v>0</v>
      </c>
    </row>
    <row r="41" spans="2:6" ht="12.75">
      <c r="B41" s="4" t="s">
        <v>61</v>
      </c>
      <c r="F41" s="6">
        <v>0</v>
      </c>
    </row>
    <row r="42" spans="2:7" ht="12.75">
      <c r="B42" s="4" t="s">
        <v>62</v>
      </c>
      <c r="D42" s="6">
        <v>0</v>
      </c>
      <c r="F42" s="6">
        <v>0</v>
      </c>
      <c r="G42" s="5"/>
    </row>
    <row r="43" spans="2:6" ht="12.75">
      <c r="B43" s="4" t="s">
        <v>63</v>
      </c>
      <c r="F43" s="6">
        <v>0</v>
      </c>
    </row>
    <row r="44" spans="2:6" ht="12.75">
      <c r="B44" s="4" t="s">
        <v>64</v>
      </c>
      <c r="D44" s="6">
        <v>2417</v>
      </c>
      <c r="F44" s="6">
        <v>1854</v>
      </c>
    </row>
    <row r="45" ht="12.75">
      <c r="B45" s="4" t="s">
        <v>54</v>
      </c>
    </row>
    <row r="46" spans="2:6" ht="12.75">
      <c r="B46" s="4" t="s">
        <v>68</v>
      </c>
      <c r="D46" s="6">
        <f>12405+326</f>
        <v>12731</v>
      </c>
      <c r="F46" s="6">
        <f>12405+326</f>
        <v>12731</v>
      </c>
    </row>
    <row r="47" spans="2:9" ht="12.75">
      <c r="B47" s="4" t="s">
        <v>69</v>
      </c>
      <c r="D47" s="6">
        <f>5000+1000</f>
        <v>6000</v>
      </c>
      <c r="F47" s="6">
        <v>6000</v>
      </c>
      <c r="H47" s="5">
        <f>SUM(D42:D47)</f>
        <v>21148</v>
      </c>
      <c r="I47" t="s">
        <v>113</v>
      </c>
    </row>
    <row r="48" spans="2:6" ht="12.75">
      <c r="B48" s="4" t="s">
        <v>70</v>
      </c>
      <c r="D48" s="6">
        <v>0</v>
      </c>
      <c r="F48" s="6">
        <v>0</v>
      </c>
    </row>
    <row r="49" spans="4:6" ht="12.75">
      <c r="D49" s="21">
        <f>SUM(D36:D48)</f>
        <v>22460</v>
      </c>
      <c r="F49" s="21">
        <f>SUM(F36:F48)</f>
        <v>21897</v>
      </c>
    </row>
    <row r="50" spans="1:6" ht="12.75">
      <c r="A50" s="3">
        <v>9</v>
      </c>
      <c r="B50" t="s">
        <v>65</v>
      </c>
      <c r="D50" s="6">
        <v>0</v>
      </c>
      <c r="F50" s="6">
        <v>0</v>
      </c>
    </row>
    <row r="51" spans="1:6" ht="12.75">
      <c r="A51" s="3">
        <v>10</v>
      </c>
      <c r="B51" t="s">
        <v>66</v>
      </c>
      <c r="D51" s="6">
        <v>0</v>
      </c>
      <c r="F51" s="6">
        <v>0</v>
      </c>
    </row>
    <row r="52" spans="1:6" ht="12.75">
      <c r="A52" s="3">
        <v>11</v>
      </c>
      <c r="B52" t="s">
        <v>67</v>
      </c>
      <c r="D52" s="6">
        <v>0</v>
      </c>
      <c r="F52" s="6">
        <v>0</v>
      </c>
    </row>
    <row r="54" spans="4:6" ht="13.5" thickBot="1">
      <c r="D54" s="7">
        <f>SUM(D49:D52)</f>
        <v>22460</v>
      </c>
      <c r="F54" s="7">
        <f>SUM(F49:F52)</f>
        <v>21897</v>
      </c>
    </row>
    <row r="55" ht="13.5" thickTop="1"/>
    <row r="56" spans="1:6" ht="13.5" thickBot="1">
      <c r="A56" s="3">
        <v>12</v>
      </c>
      <c r="B56" t="s">
        <v>116</v>
      </c>
      <c r="D56" s="53">
        <f>+(D54/D38)*0.5</f>
        <v>8.559451219512194</v>
      </c>
      <c r="E56" s="54"/>
      <c r="F56" s="53">
        <f>+(F54/F38)*0.5</f>
        <v>8.344893292682928</v>
      </c>
    </row>
  </sheetData>
  <printOptions horizontalCentered="1"/>
  <pageMargins left="0.75" right="0.75" top="0.76" bottom="0.61" header="0.5" footer="0.5"/>
  <pageSetup horizontalDpi="300" verticalDpi="300" orientation="portrait" paperSize="9" r:id="rId1"/>
  <headerFooter alignWithMargins="0">
    <oddHeader xml:space="preserve">&amp;RPage A - &amp;P  </oddHeader>
  </headerFooter>
</worksheet>
</file>

<file path=xl/worksheets/sheet3.xml><?xml version="1.0" encoding="utf-8"?>
<worksheet xmlns="http://schemas.openxmlformats.org/spreadsheetml/2006/main" xmlns:r="http://schemas.openxmlformats.org/officeDocument/2006/relationships">
  <dimension ref="A1:I153"/>
  <sheetViews>
    <sheetView workbookViewId="0" topLeftCell="A57">
      <selection activeCell="A69" sqref="A69:IV69"/>
    </sheetView>
  </sheetViews>
  <sheetFormatPr defaultColWidth="9.140625" defaultRowHeight="12.75"/>
  <cols>
    <col min="1" max="1" width="3.140625" style="29" customWidth="1"/>
    <col min="2" max="4" width="9.140625" style="29" customWidth="1"/>
    <col min="5" max="5" width="9.28125" style="29" bestFit="1" customWidth="1"/>
    <col min="6" max="6" width="10.7109375" style="29" customWidth="1"/>
    <col min="7" max="7" width="12.140625" style="29" customWidth="1"/>
    <col min="8" max="8" width="14.140625" style="52" customWidth="1"/>
    <col min="9" max="16384" width="9.140625" style="29" customWidth="1"/>
  </cols>
  <sheetData>
    <row r="1" spans="1:9" ht="16.5">
      <c r="A1" s="26" t="s">
        <v>1</v>
      </c>
      <c r="B1" s="27"/>
      <c r="C1" s="27"/>
      <c r="D1" s="27"/>
      <c r="E1" s="27"/>
      <c r="F1" s="27"/>
      <c r="G1" s="27"/>
      <c r="H1" s="28"/>
      <c r="I1" s="27"/>
    </row>
    <row r="2" spans="1:9" ht="16.5">
      <c r="A2" s="30" t="s">
        <v>77</v>
      </c>
      <c r="B2" s="27"/>
      <c r="C2" s="27"/>
      <c r="D2" s="27"/>
      <c r="E2" s="27"/>
      <c r="F2" s="27"/>
      <c r="G2" s="27"/>
      <c r="H2" s="28"/>
      <c r="I2" s="27"/>
    </row>
    <row r="3" spans="1:9" ht="16.5">
      <c r="A3" s="27"/>
      <c r="B3" s="27"/>
      <c r="C3" s="27"/>
      <c r="D3" s="27"/>
      <c r="E3" s="27"/>
      <c r="F3" s="27"/>
      <c r="G3" s="27"/>
      <c r="H3" s="28"/>
      <c r="I3" s="27"/>
    </row>
    <row r="4" spans="1:9" ht="16.5">
      <c r="A4" s="27">
        <v>1</v>
      </c>
      <c r="B4" s="27" t="s">
        <v>78</v>
      </c>
      <c r="C4" s="27"/>
      <c r="D4" s="27"/>
      <c r="E4" s="27"/>
      <c r="F4" s="27"/>
      <c r="G4" s="27"/>
      <c r="H4" s="28"/>
      <c r="I4" s="27"/>
    </row>
    <row r="5" spans="1:9" ht="16.5">
      <c r="A5" s="27"/>
      <c r="B5" s="27"/>
      <c r="C5" s="27"/>
      <c r="D5" s="27"/>
      <c r="E5" s="27"/>
      <c r="F5" s="27"/>
      <c r="G5" s="27"/>
      <c r="H5" s="28"/>
      <c r="I5" s="27"/>
    </row>
    <row r="6" spans="1:9" ht="16.5">
      <c r="A6" s="27"/>
      <c r="B6" s="27"/>
      <c r="C6" s="27"/>
      <c r="D6" s="27"/>
      <c r="E6" s="27"/>
      <c r="F6" s="27"/>
      <c r="G6" s="27"/>
      <c r="H6" s="28"/>
      <c r="I6" s="27"/>
    </row>
    <row r="7" spans="1:9" ht="16.5">
      <c r="A7" s="27"/>
      <c r="B7" s="27"/>
      <c r="C7" s="27"/>
      <c r="D7" s="27"/>
      <c r="E7" s="27"/>
      <c r="F7" s="27"/>
      <c r="G7" s="27"/>
      <c r="H7" s="28"/>
      <c r="I7" s="27"/>
    </row>
    <row r="8" spans="1:9" ht="16.5">
      <c r="A8" s="27"/>
      <c r="B8" s="27"/>
      <c r="C8" s="27"/>
      <c r="D8" s="27"/>
      <c r="E8" s="27"/>
      <c r="F8" s="27"/>
      <c r="G8" s="27"/>
      <c r="H8" s="28"/>
      <c r="I8" s="27"/>
    </row>
    <row r="9" spans="1:9" ht="16.5">
      <c r="A9" s="27"/>
      <c r="B9" s="27"/>
      <c r="C9" s="27"/>
      <c r="D9" s="27"/>
      <c r="E9" s="27"/>
      <c r="F9" s="27"/>
      <c r="G9" s="27"/>
      <c r="H9" s="28"/>
      <c r="I9" s="27"/>
    </row>
    <row r="10" spans="1:9" ht="16.5">
      <c r="A10" s="27">
        <v>2</v>
      </c>
      <c r="B10" s="27" t="s">
        <v>27</v>
      </c>
      <c r="C10" s="27"/>
      <c r="D10" s="27"/>
      <c r="E10" s="27"/>
      <c r="F10" s="27"/>
      <c r="G10" s="27"/>
      <c r="H10" s="28"/>
      <c r="I10" s="27"/>
    </row>
    <row r="11" spans="1:9" ht="16.5">
      <c r="A11" s="27"/>
      <c r="B11" s="27"/>
      <c r="C11" s="27"/>
      <c r="D11" s="27"/>
      <c r="E11" s="27"/>
      <c r="F11" s="27"/>
      <c r="G11" s="31"/>
      <c r="H11" s="28"/>
      <c r="I11" s="27"/>
    </row>
    <row r="12" spans="1:9" ht="16.5">
      <c r="A12" s="27"/>
      <c r="B12" s="27" t="s">
        <v>148</v>
      </c>
      <c r="C12" s="27"/>
      <c r="D12" s="27"/>
      <c r="E12" s="27"/>
      <c r="F12" s="27"/>
      <c r="G12" s="27"/>
      <c r="H12" s="28"/>
      <c r="I12" s="27"/>
    </row>
    <row r="13" spans="1:9" ht="16.5">
      <c r="A13" s="27"/>
      <c r="B13" s="27"/>
      <c r="C13" s="27"/>
      <c r="D13" s="27"/>
      <c r="E13" s="27"/>
      <c r="F13" s="27"/>
      <c r="G13" s="27"/>
      <c r="H13" s="28"/>
      <c r="I13" s="27"/>
    </row>
    <row r="14" spans="1:9" ht="16.5">
      <c r="A14" s="27">
        <v>3</v>
      </c>
      <c r="B14" s="27" t="s">
        <v>37</v>
      </c>
      <c r="C14" s="27"/>
      <c r="D14" s="27"/>
      <c r="E14" s="27"/>
      <c r="F14" s="27"/>
      <c r="G14" s="27"/>
      <c r="H14" s="28"/>
      <c r="I14" s="27"/>
    </row>
    <row r="15" spans="1:9" ht="16.5">
      <c r="A15" s="27"/>
      <c r="B15" s="27"/>
      <c r="C15" s="27"/>
      <c r="D15" s="27"/>
      <c r="E15" s="27"/>
      <c r="F15" s="27"/>
      <c r="G15" s="27"/>
      <c r="H15" s="28"/>
      <c r="I15" s="27"/>
    </row>
    <row r="16" spans="1:9" ht="16.5">
      <c r="A16" s="27"/>
      <c r="B16" s="27" t="s">
        <v>149</v>
      </c>
      <c r="C16" s="27"/>
      <c r="D16" s="27"/>
      <c r="E16" s="27"/>
      <c r="F16" s="27"/>
      <c r="G16" s="27"/>
      <c r="H16" s="28"/>
      <c r="I16" s="27"/>
    </row>
    <row r="17" spans="1:9" ht="16.5">
      <c r="A17" s="27"/>
      <c r="B17" s="27"/>
      <c r="C17" s="27"/>
      <c r="D17" s="27"/>
      <c r="E17" s="27"/>
      <c r="F17" s="27"/>
      <c r="G17" s="27"/>
      <c r="H17" s="28"/>
      <c r="I17" s="27"/>
    </row>
    <row r="18" spans="1:9" ht="16.5">
      <c r="A18" s="27">
        <v>4</v>
      </c>
      <c r="B18" s="27" t="s">
        <v>0</v>
      </c>
      <c r="C18" s="27"/>
      <c r="D18" s="27"/>
      <c r="E18" s="27"/>
      <c r="F18" s="27"/>
      <c r="G18" s="27"/>
      <c r="H18" s="28"/>
      <c r="I18" s="27"/>
    </row>
    <row r="19" spans="1:9" ht="16.5">
      <c r="A19" s="27"/>
      <c r="B19" s="27"/>
      <c r="C19" s="27"/>
      <c r="D19" s="27"/>
      <c r="E19" s="27"/>
      <c r="F19" s="27"/>
      <c r="G19" s="27"/>
      <c r="H19" s="28"/>
      <c r="I19" s="27"/>
    </row>
    <row r="20" spans="1:9" ht="16.5">
      <c r="A20" s="27"/>
      <c r="B20" s="27"/>
      <c r="C20" s="27"/>
      <c r="D20" s="27"/>
      <c r="E20" s="27"/>
      <c r="F20" s="27"/>
      <c r="G20" s="32" t="s">
        <v>160</v>
      </c>
      <c r="H20" s="33" t="s">
        <v>161</v>
      </c>
      <c r="I20" s="27"/>
    </row>
    <row r="21" spans="1:9" ht="16.5">
      <c r="A21" s="27"/>
      <c r="B21" s="27"/>
      <c r="C21" s="27"/>
      <c r="D21" s="27"/>
      <c r="E21" s="27"/>
      <c r="F21" s="27"/>
      <c r="G21" s="34" t="s">
        <v>15</v>
      </c>
      <c r="H21" s="35" t="s">
        <v>162</v>
      </c>
      <c r="I21" s="27"/>
    </row>
    <row r="22" spans="1:9" ht="16.5">
      <c r="A22" s="27"/>
      <c r="B22" s="27"/>
      <c r="C22" s="27"/>
      <c r="D22" s="27"/>
      <c r="E22" s="27"/>
      <c r="F22" s="27"/>
      <c r="G22" s="32" t="s">
        <v>45</v>
      </c>
      <c r="H22" s="33" t="s">
        <v>45</v>
      </c>
      <c r="I22" s="27"/>
    </row>
    <row r="23" spans="1:9" ht="16.5">
      <c r="A23" s="27"/>
      <c r="B23" s="27"/>
      <c r="C23" s="27"/>
      <c r="D23" s="27"/>
      <c r="E23" s="27"/>
      <c r="F23" s="27"/>
      <c r="G23" s="32"/>
      <c r="H23" s="33"/>
      <c r="I23" s="27"/>
    </row>
    <row r="24" spans="1:9" ht="16.5">
      <c r="A24" s="27"/>
      <c r="B24" s="27" t="s">
        <v>163</v>
      </c>
      <c r="C24" s="27"/>
      <c r="D24" s="27"/>
      <c r="E24" s="27"/>
      <c r="F24" s="27"/>
      <c r="G24" s="27">
        <v>238</v>
      </c>
      <c r="H24" s="36">
        <v>278</v>
      </c>
      <c r="I24" s="27"/>
    </row>
    <row r="25" spans="1:9" ht="16.5">
      <c r="A25" s="27"/>
      <c r="B25" s="27" t="s">
        <v>150</v>
      </c>
      <c r="C25" s="27"/>
      <c r="D25" s="27"/>
      <c r="E25" s="27"/>
      <c r="F25" s="27"/>
      <c r="G25" s="37">
        <v>0</v>
      </c>
      <c r="H25" s="38">
        <v>0</v>
      </c>
      <c r="I25" s="27"/>
    </row>
    <row r="26" spans="1:9" ht="16.5">
      <c r="A26" s="27"/>
      <c r="B26" s="27" t="s">
        <v>151</v>
      </c>
      <c r="C26" s="27"/>
      <c r="D26" s="27"/>
      <c r="E26" s="27"/>
      <c r="F26" s="27"/>
      <c r="G26" s="37">
        <v>0</v>
      </c>
      <c r="H26" s="38">
        <v>0</v>
      </c>
      <c r="I26" s="27"/>
    </row>
    <row r="27" spans="1:9" ht="16.5">
      <c r="A27" s="27"/>
      <c r="B27" s="27"/>
      <c r="C27" s="27"/>
      <c r="D27" s="27"/>
      <c r="E27" s="27"/>
      <c r="F27" s="27"/>
      <c r="G27" s="27"/>
      <c r="H27" s="38"/>
      <c r="I27" s="27"/>
    </row>
    <row r="28" spans="1:9" ht="17.25" thickBot="1">
      <c r="A28" s="27"/>
      <c r="B28" s="27"/>
      <c r="C28" s="27"/>
      <c r="D28" s="27"/>
      <c r="E28" s="27"/>
      <c r="F28" s="27"/>
      <c r="G28" s="39">
        <f>SUM(G24:G26)</f>
        <v>238</v>
      </c>
      <c r="H28" s="40">
        <f>SUM(H24:H26)</f>
        <v>278</v>
      </c>
      <c r="I28" s="27"/>
    </row>
    <row r="29" spans="1:9" ht="17.25" thickTop="1">
      <c r="A29" s="27"/>
      <c r="B29" s="27"/>
      <c r="C29" s="27"/>
      <c r="D29" s="27"/>
      <c r="E29" s="27"/>
      <c r="F29" s="27"/>
      <c r="G29" s="41"/>
      <c r="H29" s="28"/>
      <c r="I29" s="27"/>
    </row>
    <row r="30" spans="1:9" ht="16.5">
      <c r="A30" s="27"/>
      <c r="B30" s="27" t="s">
        <v>177</v>
      </c>
      <c r="C30" s="27"/>
      <c r="D30" s="27"/>
      <c r="E30" s="27"/>
      <c r="F30" s="27"/>
      <c r="G30" s="27"/>
      <c r="H30" s="28"/>
      <c r="I30" s="27"/>
    </row>
    <row r="31" spans="1:9" ht="16.5">
      <c r="A31" s="27"/>
      <c r="B31" s="27" t="s">
        <v>179</v>
      </c>
      <c r="C31" s="27"/>
      <c r="D31" s="27"/>
      <c r="E31" s="27"/>
      <c r="F31" s="27"/>
      <c r="G31" s="27"/>
      <c r="H31" s="28"/>
      <c r="I31" s="27"/>
    </row>
    <row r="32" spans="1:9" ht="16.5">
      <c r="A32" s="27"/>
      <c r="B32" s="27" t="s">
        <v>164</v>
      </c>
      <c r="C32" s="27"/>
      <c r="D32" s="27"/>
      <c r="E32" s="27"/>
      <c r="F32" s="27"/>
      <c r="G32" s="27"/>
      <c r="H32" s="28"/>
      <c r="I32" s="27"/>
    </row>
    <row r="33" spans="1:9" ht="16.5">
      <c r="A33" s="27"/>
      <c r="B33" s="27"/>
      <c r="C33" s="27"/>
      <c r="D33" s="27"/>
      <c r="E33" s="27"/>
      <c r="F33" s="27"/>
      <c r="G33" s="27"/>
      <c r="H33" s="28"/>
      <c r="I33" s="27"/>
    </row>
    <row r="34" spans="1:9" ht="16.5">
      <c r="A34" s="27">
        <v>5</v>
      </c>
      <c r="B34" s="27" t="s">
        <v>79</v>
      </c>
      <c r="C34" s="27"/>
      <c r="D34" s="27"/>
      <c r="E34" s="27"/>
      <c r="F34" s="27"/>
      <c r="G34" s="27"/>
      <c r="H34" s="28"/>
      <c r="I34" s="27"/>
    </row>
    <row r="35" spans="1:9" ht="16.5">
      <c r="A35" s="27"/>
      <c r="B35" s="27"/>
      <c r="C35" s="27"/>
      <c r="D35" s="27"/>
      <c r="E35" s="27"/>
      <c r="F35" s="27"/>
      <c r="G35" s="27"/>
      <c r="H35" s="28"/>
      <c r="I35" s="27"/>
    </row>
    <row r="36" spans="1:9" ht="16.5">
      <c r="A36" s="27"/>
      <c r="B36" s="27"/>
      <c r="C36" s="27"/>
      <c r="D36" s="27"/>
      <c r="E36" s="27"/>
      <c r="F36" s="27"/>
      <c r="G36" s="27"/>
      <c r="H36" s="28"/>
      <c r="I36" s="27"/>
    </row>
    <row r="37" spans="1:9" ht="16.5">
      <c r="A37" s="27"/>
      <c r="B37" s="27"/>
      <c r="C37" s="27"/>
      <c r="D37" s="27"/>
      <c r="E37" s="27"/>
      <c r="F37" s="27"/>
      <c r="G37" s="27"/>
      <c r="H37" s="28"/>
      <c r="I37" s="27"/>
    </row>
    <row r="38" spans="1:9" ht="16.5">
      <c r="A38" s="27"/>
      <c r="B38" s="27"/>
      <c r="C38" s="27"/>
      <c r="D38" s="27"/>
      <c r="E38" s="27"/>
      <c r="F38" s="27"/>
      <c r="G38" s="27"/>
      <c r="H38" s="28"/>
      <c r="I38" s="27"/>
    </row>
    <row r="39" spans="1:9" ht="16.5">
      <c r="A39" s="27">
        <v>6</v>
      </c>
      <c r="B39" s="27" t="s">
        <v>80</v>
      </c>
      <c r="C39" s="27"/>
      <c r="D39" s="27"/>
      <c r="E39" s="27"/>
      <c r="F39" s="27"/>
      <c r="G39" s="27"/>
      <c r="H39" s="28"/>
      <c r="I39" s="27"/>
    </row>
    <row r="40" spans="1:9" ht="16.5">
      <c r="A40" s="27"/>
      <c r="B40" s="27"/>
      <c r="C40" s="27"/>
      <c r="D40" s="27"/>
      <c r="E40" s="27"/>
      <c r="F40" s="27"/>
      <c r="G40" s="27"/>
      <c r="H40" s="28"/>
      <c r="I40" s="27"/>
    </row>
    <row r="41" spans="1:9" ht="16.5">
      <c r="A41" s="27"/>
      <c r="B41" s="27"/>
      <c r="C41" s="27"/>
      <c r="D41" s="27"/>
      <c r="E41" s="27"/>
      <c r="F41" s="27"/>
      <c r="G41" s="27"/>
      <c r="H41" s="28"/>
      <c r="I41" s="27"/>
    </row>
    <row r="42" spans="1:9" ht="16.5">
      <c r="A42" s="27"/>
      <c r="B42" s="27"/>
      <c r="C42" s="27"/>
      <c r="D42" s="27"/>
      <c r="E42" s="27"/>
      <c r="F42" s="27"/>
      <c r="G42" s="27"/>
      <c r="H42" s="28"/>
      <c r="I42" s="27"/>
    </row>
    <row r="43" spans="1:9" ht="16.5">
      <c r="A43" s="27"/>
      <c r="B43" s="27"/>
      <c r="C43" s="27"/>
      <c r="D43" s="27"/>
      <c r="E43" s="27"/>
      <c r="F43" s="27"/>
      <c r="G43" s="27"/>
      <c r="H43" s="28"/>
      <c r="I43" s="27"/>
    </row>
    <row r="44" spans="1:9" ht="16.5">
      <c r="A44" s="27"/>
      <c r="B44" s="27"/>
      <c r="C44" s="27"/>
      <c r="D44" s="27"/>
      <c r="E44" s="27"/>
      <c r="F44" s="27"/>
      <c r="G44" s="27"/>
      <c r="H44" s="28"/>
      <c r="I44" s="27"/>
    </row>
    <row r="45" spans="1:9" ht="16.5">
      <c r="A45" s="27"/>
      <c r="B45" s="27"/>
      <c r="C45" s="27"/>
      <c r="D45" s="27"/>
      <c r="E45" s="27"/>
      <c r="F45" s="27"/>
      <c r="G45" s="27"/>
      <c r="H45" s="28"/>
      <c r="I45" s="27"/>
    </row>
    <row r="46" spans="1:9" ht="16.5">
      <c r="A46" s="27"/>
      <c r="B46" s="27" t="s">
        <v>101</v>
      </c>
      <c r="C46" s="27"/>
      <c r="D46" s="27"/>
      <c r="E46" s="27"/>
      <c r="F46" s="27"/>
      <c r="G46" s="27"/>
      <c r="H46" s="28"/>
      <c r="I46" s="27"/>
    </row>
    <row r="47" spans="1:9" ht="16.5">
      <c r="A47" s="27"/>
      <c r="B47" s="27"/>
      <c r="C47" s="27"/>
      <c r="D47" s="27"/>
      <c r="E47" s="27"/>
      <c r="F47" s="27"/>
      <c r="G47" s="27"/>
      <c r="H47" s="42" t="s">
        <v>154</v>
      </c>
      <c r="I47" s="27"/>
    </row>
    <row r="48" spans="1:9" ht="16.5">
      <c r="A48" s="27"/>
      <c r="B48" s="27"/>
      <c r="C48" s="27"/>
      <c r="D48" s="27"/>
      <c r="E48" s="27"/>
      <c r="F48" s="27"/>
      <c r="G48" s="27"/>
      <c r="H48" s="28"/>
      <c r="I48" s="27"/>
    </row>
    <row r="49" spans="1:9" ht="16.5">
      <c r="A49" s="27"/>
      <c r="B49" s="27" t="s">
        <v>100</v>
      </c>
      <c r="C49" s="27"/>
      <c r="D49" s="27"/>
      <c r="E49" s="27"/>
      <c r="F49" s="27"/>
      <c r="G49" s="27"/>
      <c r="H49" s="43">
        <f>('[7]ConsoNote-SS'!G89-'[7]ConsoNote-SS'!G72-'[7]ConsoNote-SS'!G78)/1000</f>
        <v>4882.091</v>
      </c>
      <c r="I49" s="27"/>
    </row>
    <row r="50" spans="1:9" ht="16.5">
      <c r="A50" s="27"/>
      <c r="B50" s="27" t="s">
        <v>105</v>
      </c>
      <c r="C50" s="27"/>
      <c r="D50" s="27"/>
      <c r="E50" s="27"/>
      <c r="F50" s="27"/>
      <c r="G50" s="27"/>
      <c r="H50" s="43">
        <f>(-'[7]ConsoNote-SS'!I89/1000)</f>
        <v>-1433</v>
      </c>
      <c r="I50" s="27"/>
    </row>
    <row r="51" spans="1:9" ht="16.5">
      <c r="A51" s="27"/>
      <c r="B51" s="27"/>
      <c r="C51" s="27"/>
      <c r="D51" s="27"/>
      <c r="E51" s="27"/>
      <c r="F51" s="27"/>
      <c r="G51" s="27"/>
      <c r="H51" s="44"/>
      <c r="I51" s="27"/>
    </row>
    <row r="52" spans="1:9" ht="16.5">
      <c r="A52" s="27"/>
      <c r="B52" s="27" t="s">
        <v>102</v>
      </c>
      <c r="C52" s="27"/>
      <c r="D52" s="27"/>
      <c r="E52" s="27"/>
      <c r="F52" s="27"/>
      <c r="G52" s="27"/>
      <c r="H52" s="28"/>
      <c r="I52" s="27"/>
    </row>
    <row r="53" spans="1:9" ht="17.25" thickBot="1">
      <c r="A53" s="27"/>
      <c r="B53" s="27" t="s">
        <v>103</v>
      </c>
      <c r="C53" s="27"/>
      <c r="D53" s="27"/>
      <c r="E53" s="27"/>
      <c r="F53" s="27"/>
      <c r="G53" s="27"/>
      <c r="H53" s="45">
        <f>+H49+H50</f>
        <v>3449.0910000000003</v>
      </c>
      <c r="I53" s="27"/>
    </row>
    <row r="54" spans="1:9" ht="17.25" thickTop="1">
      <c r="A54" s="27"/>
      <c r="B54" s="27"/>
      <c r="C54" s="27"/>
      <c r="D54" s="27"/>
      <c r="E54" s="27"/>
      <c r="F54" s="27"/>
      <c r="G54" s="27"/>
      <c r="H54" s="28"/>
      <c r="I54" s="27"/>
    </row>
    <row r="55" spans="1:9" ht="16.5">
      <c r="A55" s="27"/>
      <c r="B55" s="27"/>
      <c r="C55" s="27"/>
      <c r="D55" s="27"/>
      <c r="E55" s="27"/>
      <c r="F55" s="27"/>
      <c r="G55" s="27"/>
      <c r="H55" s="28"/>
      <c r="I55" s="27"/>
    </row>
    <row r="56" spans="1:9" ht="17.25" thickBot="1">
      <c r="A56" s="27"/>
      <c r="B56" s="27" t="s">
        <v>157</v>
      </c>
      <c r="C56" s="27"/>
      <c r="D56" s="27"/>
      <c r="E56" s="27"/>
      <c r="F56" s="27"/>
      <c r="G56" s="27"/>
      <c r="H56" s="46">
        <f>('[7]ConsoNote-SS'!E89-'[7]ConsoNote-SS'!E72)/1000</f>
        <v>73305.80013999999</v>
      </c>
      <c r="I56" s="27"/>
    </row>
    <row r="57" spans="1:9" ht="17.25" thickTop="1">
      <c r="A57" s="27"/>
      <c r="B57" s="27"/>
      <c r="C57" s="27"/>
      <c r="D57" s="27"/>
      <c r="E57" s="27"/>
      <c r="F57" s="27"/>
      <c r="G57" s="27"/>
      <c r="H57" s="28"/>
      <c r="I57" s="27"/>
    </row>
    <row r="58" spans="1:9" ht="16.5">
      <c r="A58" s="27">
        <v>7</v>
      </c>
      <c r="B58" s="47" t="s">
        <v>110</v>
      </c>
      <c r="C58" s="27"/>
      <c r="D58" s="27"/>
      <c r="E58" s="27"/>
      <c r="F58" s="27"/>
      <c r="G58" s="27"/>
      <c r="H58" s="28"/>
      <c r="I58" s="27"/>
    </row>
    <row r="59" spans="1:9" ht="16.5">
      <c r="A59" s="27"/>
      <c r="B59" s="47"/>
      <c r="C59" s="27"/>
      <c r="D59" s="27"/>
      <c r="E59" s="27"/>
      <c r="F59" s="27"/>
      <c r="G59" s="27"/>
      <c r="H59" s="28"/>
      <c r="I59" s="27"/>
    </row>
    <row r="60" spans="1:9" ht="16.5">
      <c r="A60" s="27"/>
      <c r="B60" s="27" t="s">
        <v>166</v>
      </c>
      <c r="C60" s="27"/>
      <c r="D60" s="27"/>
      <c r="E60" s="27"/>
      <c r="F60" s="27"/>
      <c r="G60" s="27"/>
      <c r="H60" s="28"/>
      <c r="I60" s="27"/>
    </row>
    <row r="61" spans="1:9" ht="16.5">
      <c r="A61" s="27"/>
      <c r="B61" s="27" t="s">
        <v>165</v>
      </c>
      <c r="C61" s="27"/>
      <c r="D61" s="27"/>
      <c r="E61" s="27"/>
      <c r="F61" s="27"/>
      <c r="G61" s="27"/>
      <c r="H61" s="28"/>
      <c r="I61" s="27"/>
    </row>
    <row r="62" spans="1:9" ht="16.5">
      <c r="A62" s="27"/>
      <c r="B62" s="27"/>
      <c r="C62" s="27"/>
      <c r="D62" s="27"/>
      <c r="E62" s="27"/>
      <c r="F62" s="27"/>
      <c r="G62" s="27"/>
      <c r="H62" s="28"/>
      <c r="I62" s="27"/>
    </row>
    <row r="63" spans="1:9" ht="16.5">
      <c r="A63" s="27">
        <v>8</v>
      </c>
      <c r="B63" s="27" t="s">
        <v>81</v>
      </c>
      <c r="C63" s="27"/>
      <c r="D63" s="27"/>
      <c r="E63" s="27"/>
      <c r="F63" s="27"/>
      <c r="G63" s="27"/>
      <c r="H63" s="28"/>
      <c r="I63" s="27"/>
    </row>
    <row r="64" spans="1:9" ht="16.5">
      <c r="A64" s="27"/>
      <c r="B64" s="27"/>
      <c r="C64" s="27"/>
      <c r="D64" s="27"/>
      <c r="E64" s="27"/>
      <c r="F64" s="27"/>
      <c r="G64" s="27"/>
      <c r="H64" s="28"/>
      <c r="I64" s="27"/>
    </row>
    <row r="65" spans="1:9" ht="16.5">
      <c r="A65" s="27"/>
      <c r="B65" s="58" t="s">
        <v>180</v>
      </c>
      <c r="C65" s="27"/>
      <c r="D65" s="27"/>
      <c r="E65" s="27"/>
      <c r="F65" s="27"/>
      <c r="G65" s="27"/>
      <c r="H65" s="28"/>
      <c r="I65" s="27"/>
    </row>
    <row r="66" spans="1:9" ht="16.5">
      <c r="A66" s="27"/>
      <c r="B66" s="58" t="s">
        <v>181</v>
      </c>
      <c r="C66" s="27"/>
      <c r="D66" s="27"/>
      <c r="E66" s="27"/>
      <c r="F66" s="27"/>
      <c r="G66" s="27"/>
      <c r="H66" s="28"/>
      <c r="I66" s="27"/>
    </row>
    <row r="67" spans="1:9" ht="16.5">
      <c r="A67" s="27"/>
      <c r="B67" s="58" t="s">
        <v>182</v>
      </c>
      <c r="C67" s="27"/>
      <c r="D67" s="27"/>
      <c r="E67" s="27"/>
      <c r="F67" s="27"/>
      <c r="G67" s="27"/>
      <c r="H67" s="28"/>
      <c r="I67" s="27"/>
    </row>
    <row r="68" spans="1:9" ht="16.5">
      <c r="A68" s="27"/>
      <c r="B68" s="58" t="s">
        <v>183</v>
      </c>
      <c r="C68" s="27"/>
      <c r="D68" s="27"/>
      <c r="E68" s="27"/>
      <c r="F68" s="27"/>
      <c r="G68" s="27"/>
      <c r="H68" s="28"/>
      <c r="I68" s="27"/>
    </row>
    <row r="69" spans="1:9" ht="16.5">
      <c r="A69" s="27"/>
      <c r="B69" s="27"/>
      <c r="C69" s="27"/>
      <c r="D69" s="27"/>
      <c r="E69" s="27"/>
      <c r="F69" s="27"/>
      <c r="G69" s="27"/>
      <c r="H69" s="28"/>
      <c r="I69" s="27"/>
    </row>
    <row r="70" spans="1:9" ht="16.5">
      <c r="A70" s="27">
        <v>9</v>
      </c>
      <c r="B70" s="27" t="s">
        <v>83</v>
      </c>
      <c r="C70" s="27"/>
      <c r="D70" s="27"/>
      <c r="E70" s="27"/>
      <c r="F70" s="27"/>
      <c r="G70" s="27"/>
      <c r="H70" s="28"/>
      <c r="I70" s="27"/>
    </row>
    <row r="71" spans="1:9" ht="16.5">
      <c r="A71" s="27"/>
      <c r="B71" s="27"/>
      <c r="C71" s="27"/>
      <c r="D71" s="27"/>
      <c r="E71" s="27"/>
      <c r="F71" s="27"/>
      <c r="G71" s="27"/>
      <c r="H71" s="28"/>
      <c r="I71" s="27"/>
    </row>
    <row r="72" spans="1:9" ht="16.5">
      <c r="A72" s="27"/>
      <c r="B72" s="27"/>
      <c r="C72" s="27"/>
      <c r="D72" s="27"/>
      <c r="E72" s="27"/>
      <c r="F72" s="27"/>
      <c r="G72" s="27"/>
      <c r="H72" s="28"/>
      <c r="I72" s="27"/>
    </row>
    <row r="73" spans="1:9" ht="16.5">
      <c r="A73" s="27"/>
      <c r="B73" s="27"/>
      <c r="C73" s="27"/>
      <c r="D73" s="27"/>
      <c r="E73" s="27"/>
      <c r="F73" s="27"/>
      <c r="G73" s="27"/>
      <c r="H73" s="28"/>
      <c r="I73" s="27"/>
    </row>
    <row r="74" spans="1:9" ht="16.5">
      <c r="A74" s="27"/>
      <c r="B74" s="27"/>
      <c r="C74" s="27"/>
      <c r="D74" s="27"/>
      <c r="E74" s="27"/>
      <c r="F74" s="27"/>
      <c r="G74" s="27"/>
      <c r="H74" s="28"/>
      <c r="I74" s="27"/>
    </row>
    <row r="75" spans="1:9" ht="16.5">
      <c r="A75" s="27"/>
      <c r="B75" s="27"/>
      <c r="C75" s="27"/>
      <c r="D75" s="27"/>
      <c r="E75" s="27"/>
      <c r="F75" s="27"/>
      <c r="G75" s="27"/>
      <c r="H75" s="28"/>
      <c r="I75" s="27"/>
    </row>
    <row r="76" spans="1:9" ht="16.5">
      <c r="A76" s="27">
        <v>10</v>
      </c>
      <c r="B76" s="27" t="s">
        <v>104</v>
      </c>
      <c r="C76" s="27"/>
      <c r="D76" s="27"/>
      <c r="E76" s="27"/>
      <c r="F76" s="27"/>
      <c r="G76" s="27"/>
      <c r="H76" s="28"/>
      <c r="I76" s="27"/>
    </row>
    <row r="77" spans="1:9" ht="16.5">
      <c r="A77" s="27"/>
      <c r="B77" s="27"/>
      <c r="C77" s="27"/>
      <c r="D77" s="27"/>
      <c r="E77" s="27"/>
      <c r="F77" s="27"/>
      <c r="G77" s="27"/>
      <c r="H77" s="28"/>
      <c r="I77" s="27"/>
    </row>
    <row r="78" spans="1:9" ht="16.5">
      <c r="A78" s="27"/>
      <c r="B78" s="27" t="s">
        <v>158</v>
      </c>
      <c r="C78" s="27"/>
      <c r="D78" s="27"/>
      <c r="E78" s="27"/>
      <c r="F78" s="27"/>
      <c r="G78" s="27"/>
      <c r="H78" s="28"/>
      <c r="I78" s="27"/>
    </row>
    <row r="79" spans="1:9" ht="16.5">
      <c r="A79" s="27"/>
      <c r="B79" s="27"/>
      <c r="C79" s="27"/>
      <c r="D79" s="27"/>
      <c r="E79" s="27"/>
      <c r="F79" s="27"/>
      <c r="G79" s="27"/>
      <c r="H79" s="28"/>
      <c r="I79" s="27"/>
    </row>
    <row r="80" spans="1:9" ht="16.5">
      <c r="A80" s="27">
        <v>11</v>
      </c>
      <c r="B80" s="27" t="s">
        <v>109</v>
      </c>
      <c r="C80" s="27"/>
      <c r="D80" s="27"/>
      <c r="E80" s="27"/>
      <c r="F80" s="27"/>
      <c r="G80" s="27"/>
      <c r="H80" s="28"/>
      <c r="I80" s="27"/>
    </row>
    <row r="81" spans="1:9" ht="16.5">
      <c r="A81" s="27"/>
      <c r="B81" s="27"/>
      <c r="C81" s="27"/>
      <c r="D81" s="27"/>
      <c r="E81" s="27"/>
      <c r="F81" s="27"/>
      <c r="G81" s="27"/>
      <c r="H81" s="28"/>
      <c r="I81" s="27"/>
    </row>
    <row r="82" spans="1:9" ht="16.5">
      <c r="A82" s="27"/>
      <c r="B82" s="27" t="s">
        <v>152</v>
      </c>
      <c r="C82" s="27"/>
      <c r="D82" s="27"/>
      <c r="E82" s="27"/>
      <c r="F82" s="27"/>
      <c r="G82" s="27"/>
      <c r="H82" s="28"/>
      <c r="I82" s="27"/>
    </row>
    <row r="83" spans="1:9" ht="16.5">
      <c r="A83" s="27"/>
      <c r="B83" s="27"/>
      <c r="C83" s="27"/>
      <c r="D83" s="27"/>
      <c r="E83" s="27"/>
      <c r="F83" s="27"/>
      <c r="G83" s="27"/>
      <c r="H83" s="28"/>
      <c r="I83" s="27"/>
    </row>
    <row r="84" spans="1:9" ht="16.5">
      <c r="A84" s="27">
        <v>12</v>
      </c>
      <c r="B84" s="27" t="s">
        <v>84</v>
      </c>
      <c r="C84" s="27"/>
      <c r="D84" s="27"/>
      <c r="E84" s="27"/>
      <c r="F84" s="27"/>
      <c r="G84" s="27"/>
      <c r="H84" s="28"/>
      <c r="I84" s="27"/>
    </row>
    <row r="85" spans="1:9" ht="16.5">
      <c r="A85" s="27"/>
      <c r="B85" s="27"/>
      <c r="C85" s="27"/>
      <c r="D85" s="27"/>
      <c r="E85" s="27"/>
      <c r="F85" s="27"/>
      <c r="G85" s="27"/>
      <c r="H85" s="28"/>
      <c r="I85" s="27"/>
    </row>
    <row r="86" spans="1:9" ht="16.5">
      <c r="A86" s="27"/>
      <c r="B86" s="27" t="s">
        <v>178</v>
      </c>
      <c r="C86" s="27"/>
      <c r="D86" s="27"/>
      <c r="E86" s="27"/>
      <c r="F86" s="27"/>
      <c r="G86" s="27"/>
      <c r="H86" s="28"/>
      <c r="I86" s="27"/>
    </row>
    <row r="87" spans="1:9" ht="16.5">
      <c r="A87" s="27"/>
      <c r="B87" s="27" t="s">
        <v>167</v>
      </c>
      <c r="C87" s="27"/>
      <c r="D87" s="27"/>
      <c r="E87" s="27"/>
      <c r="F87" s="27"/>
      <c r="G87" s="27"/>
      <c r="H87" s="28"/>
      <c r="I87" s="27"/>
    </row>
    <row r="88" spans="1:9" ht="16.5">
      <c r="A88" s="27"/>
      <c r="B88" s="27"/>
      <c r="C88" s="27"/>
      <c r="D88" s="27"/>
      <c r="E88" s="27"/>
      <c r="F88" s="27"/>
      <c r="G88" s="27"/>
      <c r="H88" s="28"/>
      <c r="I88" s="27"/>
    </row>
    <row r="89" spans="1:9" ht="16.5">
      <c r="A89" s="27">
        <v>13</v>
      </c>
      <c r="B89" s="27" t="s">
        <v>85</v>
      </c>
      <c r="C89" s="27"/>
      <c r="D89" s="27"/>
      <c r="E89" s="27"/>
      <c r="F89" s="27"/>
      <c r="G89" s="27"/>
      <c r="H89" s="28"/>
      <c r="I89" s="27"/>
    </row>
    <row r="90" spans="1:9" ht="16.5">
      <c r="A90" s="27"/>
      <c r="B90" s="27"/>
      <c r="C90" s="27"/>
      <c r="D90" s="27"/>
      <c r="E90" s="27"/>
      <c r="F90" s="27"/>
      <c r="G90" s="27"/>
      <c r="H90" s="28"/>
      <c r="I90" s="27"/>
    </row>
    <row r="91" spans="1:9" ht="16.5">
      <c r="A91" s="27"/>
      <c r="B91" s="27" t="s">
        <v>169</v>
      </c>
      <c r="C91" s="27"/>
      <c r="D91" s="27"/>
      <c r="E91" s="27"/>
      <c r="F91" s="27"/>
      <c r="G91" s="27"/>
      <c r="H91" s="28"/>
      <c r="I91" s="27"/>
    </row>
    <row r="92" spans="1:9" ht="16.5">
      <c r="A92" s="27"/>
      <c r="B92" s="27" t="s">
        <v>168</v>
      </c>
      <c r="C92" s="27"/>
      <c r="D92" s="27"/>
      <c r="E92" s="27"/>
      <c r="F92" s="27"/>
      <c r="G92" s="27"/>
      <c r="H92" s="28"/>
      <c r="I92" s="27"/>
    </row>
    <row r="93" spans="1:9" ht="16.5">
      <c r="A93" s="27"/>
      <c r="B93" s="27"/>
      <c r="C93" s="27"/>
      <c r="D93" s="27"/>
      <c r="E93" s="27"/>
      <c r="F93" s="27"/>
      <c r="G93" s="27"/>
      <c r="H93" s="28"/>
      <c r="I93" s="27"/>
    </row>
    <row r="94" spans="1:9" ht="16.5">
      <c r="A94" s="27">
        <v>14</v>
      </c>
      <c r="B94" s="27" t="s">
        <v>86</v>
      </c>
      <c r="C94" s="27"/>
      <c r="D94" s="27"/>
      <c r="E94" s="27"/>
      <c r="F94" s="27"/>
      <c r="G94" s="27"/>
      <c r="H94" s="28"/>
      <c r="I94" s="27"/>
    </row>
    <row r="95" spans="1:9" ht="16.5">
      <c r="A95" s="27"/>
      <c r="B95" s="27"/>
      <c r="C95" s="27"/>
      <c r="D95" s="27"/>
      <c r="E95" s="27"/>
      <c r="F95" s="27"/>
      <c r="G95" s="27"/>
      <c r="H95" s="28"/>
      <c r="I95" s="27"/>
    </row>
    <row r="96" spans="1:9" ht="16.5">
      <c r="A96" s="27"/>
      <c r="B96" s="27" t="s">
        <v>87</v>
      </c>
      <c r="C96" s="27"/>
      <c r="D96" s="27"/>
      <c r="E96" s="27"/>
      <c r="F96" s="27"/>
      <c r="G96" s="27"/>
      <c r="H96" s="28"/>
      <c r="I96" s="27"/>
    </row>
    <row r="97" spans="1:9" ht="16.5">
      <c r="A97" s="27"/>
      <c r="B97" s="27"/>
      <c r="C97" s="27"/>
      <c r="D97" s="27"/>
      <c r="E97" s="32"/>
      <c r="F97" s="27"/>
      <c r="G97" s="32" t="s">
        <v>88</v>
      </c>
      <c r="H97" s="32"/>
      <c r="I97" s="27"/>
    </row>
    <row r="98" spans="1:9" ht="16.5">
      <c r="A98" s="27"/>
      <c r="B98" s="27"/>
      <c r="C98" s="27"/>
      <c r="D98" s="27"/>
      <c r="E98" s="27"/>
      <c r="F98" s="32"/>
      <c r="G98" s="32" t="s">
        <v>89</v>
      </c>
      <c r="H98" s="32" t="s">
        <v>5</v>
      </c>
      <c r="I98" s="27"/>
    </row>
    <row r="99" spans="1:9" ht="16.5">
      <c r="A99" s="27"/>
      <c r="B99" s="27"/>
      <c r="C99" s="27"/>
      <c r="D99" s="27"/>
      <c r="E99" s="27"/>
      <c r="F99" s="32"/>
      <c r="G99" s="32" t="s">
        <v>90</v>
      </c>
      <c r="H99" s="32" t="s">
        <v>92</v>
      </c>
      <c r="I99" s="27"/>
    </row>
    <row r="100" spans="1:9" ht="16.5">
      <c r="A100" s="27"/>
      <c r="B100" s="27"/>
      <c r="C100" s="27"/>
      <c r="D100" s="27"/>
      <c r="E100" s="27"/>
      <c r="F100" s="32" t="s">
        <v>114</v>
      </c>
      <c r="G100" s="32" t="s">
        <v>91</v>
      </c>
      <c r="H100" s="32" t="s">
        <v>93</v>
      </c>
      <c r="I100" s="27"/>
    </row>
    <row r="101" spans="1:9" ht="16.5">
      <c r="A101" s="27"/>
      <c r="B101" s="27"/>
      <c r="C101" s="27"/>
      <c r="D101" s="27"/>
      <c r="E101" s="27"/>
      <c r="F101" s="32" t="s">
        <v>16</v>
      </c>
      <c r="G101" s="32" t="s">
        <v>16</v>
      </c>
      <c r="H101" s="32" t="s">
        <v>16</v>
      </c>
      <c r="I101" s="27"/>
    </row>
    <row r="102" spans="1:9" ht="16.5">
      <c r="A102" s="27"/>
      <c r="B102" s="27"/>
      <c r="C102" s="27"/>
      <c r="D102" s="27"/>
      <c r="E102" s="27"/>
      <c r="F102" s="27"/>
      <c r="G102" s="27"/>
      <c r="H102" s="27"/>
      <c r="I102" s="27"/>
    </row>
    <row r="103" spans="1:9" ht="16.5">
      <c r="A103" s="27"/>
      <c r="B103" s="27" t="s">
        <v>6</v>
      </c>
      <c r="C103" s="27"/>
      <c r="D103" s="27"/>
      <c r="E103" s="27"/>
      <c r="F103" s="48">
        <f>ROUND('[7]ConsoNote-SS'!F10/1000,0)</f>
        <v>20</v>
      </c>
      <c r="G103" s="48">
        <f>ROUND('[7]ConsoNote-SS'!G10/1000,0)</f>
        <v>15</v>
      </c>
      <c r="H103" s="48">
        <f>ROUND('[7]ConsoNote-SS'!H10/1000,0)</f>
        <v>17436</v>
      </c>
      <c r="I103" s="27"/>
    </row>
    <row r="104" spans="1:9" ht="16.5">
      <c r="A104" s="27"/>
      <c r="B104" s="27" t="s">
        <v>7</v>
      </c>
      <c r="C104" s="27"/>
      <c r="D104" s="27"/>
      <c r="E104" s="27"/>
      <c r="F104" s="48">
        <f>ROUND('[7]ConsoNote-SS'!F11/1000,0)</f>
        <v>1146</v>
      </c>
      <c r="G104" s="48">
        <f>ROUND('[7]ConsoNote-SS'!G11/1000,0)-1</f>
        <v>826</v>
      </c>
      <c r="H104" s="48">
        <f>ROUND('[7]ConsoNote-SS'!H11/1000,0)</f>
        <v>6048</v>
      </c>
      <c r="I104" s="27"/>
    </row>
    <row r="105" spans="1:9" ht="17.25" thickBot="1">
      <c r="A105" s="27"/>
      <c r="B105" s="27"/>
      <c r="C105" s="27"/>
      <c r="D105" s="27"/>
      <c r="E105" s="27"/>
      <c r="F105" s="49">
        <f>SUM(F103:F104)</f>
        <v>1166</v>
      </c>
      <c r="G105" s="49">
        <f>SUM(G103:G104)</f>
        <v>841</v>
      </c>
      <c r="H105" s="49">
        <f>SUM(H103:H104)</f>
        <v>23484</v>
      </c>
      <c r="I105" s="27"/>
    </row>
    <row r="106" spans="1:9" ht="17.25" thickTop="1">
      <c r="A106" s="27"/>
      <c r="B106" s="27"/>
      <c r="C106" s="27"/>
      <c r="D106" s="27"/>
      <c r="E106" s="27"/>
      <c r="F106" s="48"/>
      <c r="G106" s="48"/>
      <c r="H106" s="48"/>
      <c r="I106" s="27"/>
    </row>
    <row r="107" spans="1:9" ht="16.5">
      <c r="A107" s="27"/>
      <c r="B107" s="27"/>
      <c r="C107" s="27"/>
      <c r="D107" s="27"/>
      <c r="E107" s="27"/>
      <c r="F107" s="48"/>
      <c r="G107" s="48"/>
      <c r="H107" s="48"/>
      <c r="I107" s="27"/>
    </row>
    <row r="108" spans="1:9" ht="16.5">
      <c r="A108" s="27"/>
      <c r="B108" s="27" t="s">
        <v>94</v>
      </c>
      <c r="C108" s="27"/>
      <c r="D108" s="27"/>
      <c r="E108" s="27"/>
      <c r="F108" s="48"/>
      <c r="G108" s="48"/>
      <c r="H108" s="48"/>
      <c r="I108" s="27"/>
    </row>
    <row r="109" spans="1:9" ht="16.5">
      <c r="A109" s="27"/>
      <c r="B109" s="27"/>
      <c r="C109" s="27"/>
      <c r="D109" s="27"/>
      <c r="E109" s="27"/>
      <c r="F109" s="48"/>
      <c r="G109" s="48"/>
      <c r="H109" s="48"/>
      <c r="I109" s="27"/>
    </row>
    <row r="110" spans="1:9" ht="16.5">
      <c r="A110" s="27"/>
      <c r="B110" s="27" t="s">
        <v>8</v>
      </c>
      <c r="C110" s="27"/>
      <c r="D110" s="27"/>
      <c r="E110" s="27"/>
      <c r="F110" s="48">
        <f>ROUND('[7]ConsoNote-SS'!F17/1000,0)</f>
        <v>819</v>
      </c>
      <c r="G110" s="48">
        <f>ROUND('[7]ConsoNote-SS'!G17/1000,0)-1</f>
        <v>613</v>
      </c>
      <c r="H110" s="48">
        <f>ROUND('[7]ConsoNote-SS'!H17/1000,0)+1</f>
        <v>19778</v>
      </c>
      <c r="I110" s="27"/>
    </row>
    <row r="111" spans="1:9" ht="16.5">
      <c r="A111" s="27"/>
      <c r="B111" s="27" t="s">
        <v>3</v>
      </c>
      <c r="C111" s="27"/>
      <c r="D111" s="27"/>
      <c r="E111" s="27"/>
      <c r="F111" s="48">
        <f>ROUND('[7]ConsoNote-SS'!F18/1000,0)</f>
        <v>20</v>
      </c>
      <c r="G111" s="48">
        <f>ROUND('[7]ConsoNote-SS'!G18/1000,0)</f>
        <v>15</v>
      </c>
      <c r="H111" s="48">
        <f>ROUND('[7]ConsoNote-SS'!H18/1000,0)-1</f>
        <v>1227</v>
      </c>
      <c r="I111" s="27"/>
    </row>
    <row r="112" spans="1:9" ht="16.5">
      <c r="A112" s="27"/>
      <c r="B112" s="27" t="s">
        <v>4</v>
      </c>
      <c r="C112" s="27"/>
      <c r="D112" s="27"/>
      <c r="E112" s="27"/>
      <c r="F112" s="48">
        <f>ROUND('[7]ConsoNote-SS'!F19/1000,0)</f>
        <v>327</v>
      </c>
      <c r="G112" s="48">
        <f>ROUND('[7]ConsoNote-SS'!G19/1000,0)</f>
        <v>213</v>
      </c>
      <c r="H112" s="48">
        <f>ROUND('[7]ConsoNote-SS'!H19/1000,0)</f>
        <v>2479</v>
      </c>
      <c r="I112" s="27"/>
    </row>
    <row r="113" spans="1:9" ht="17.25" thickBot="1">
      <c r="A113" s="27"/>
      <c r="B113" s="27"/>
      <c r="C113" s="27"/>
      <c r="D113" s="27"/>
      <c r="E113" s="27"/>
      <c r="F113" s="49">
        <f>SUM(F110:F112)</f>
        <v>1166</v>
      </c>
      <c r="G113" s="49">
        <f>SUM(G110:G112)</f>
        <v>841</v>
      </c>
      <c r="H113" s="49">
        <f>SUM(H110:H112)</f>
        <v>23484</v>
      </c>
      <c r="I113" s="27"/>
    </row>
    <row r="114" spans="1:9" ht="17.25" thickTop="1">
      <c r="A114" s="27"/>
      <c r="B114" s="27"/>
      <c r="C114" s="27"/>
      <c r="D114" s="27"/>
      <c r="E114" s="50"/>
      <c r="F114" s="50"/>
      <c r="G114" s="50"/>
      <c r="H114" s="28"/>
      <c r="I114" s="27"/>
    </row>
    <row r="115" spans="1:9" ht="16.5">
      <c r="A115" s="27"/>
      <c r="B115" s="27"/>
      <c r="C115" s="27"/>
      <c r="D115" s="27"/>
      <c r="E115" s="50"/>
      <c r="F115" s="50"/>
      <c r="G115" s="50"/>
      <c r="H115" s="28"/>
      <c r="I115" s="27"/>
    </row>
    <row r="116" spans="1:9" ht="16.5">
      <c r="A116" s="27"/>
      <c r="B116" s="27"/>
      <c r="C116" s="27"/>
      <c r="D116" s="27"/>
      <c r="E116" s="27"/>
      <c r="F116" s="27"/>
      <c r="G116" s="27"/>
      <c r="H116" s="28"/>
      <c r="I116" s="27"/>
    </row>
    <row r="117" spans="1:9" ht="16.5">
      <c r="A117" s="27">
        <v>15</v>
      </c>
      <c r="B117" s="27" t="s">
        <v>95</v>
      </c>
      <c r="C117" s="27"/>
      <c r="D117" s="27"/>
      <c r="E117" s="27"/>
      <c r="F117" s="27"/>
      <c r="G117" s="27"/>
      <c r="H117" s="28"/>
      <c r="I117" s="27"/>
    </row>
    <row r="118" spans="1:9" ht="16.5">
      <c r="A118" s="27"/>
      <c r="B118" s="27" t="s">
        <v>96</v>
      </c>
      <c r="C118" s="27"/>
      <c r="D118" s="27"/>
      <c r="E118" s="27"/>
      <c r="F118" s="27"/>
      <c r="G118" s="27"/>
      <c r="H118" s="28"/>
      <c r="I118" s="27"/>
    </row>
    <row r="119" spans="1:9" ht="16.5">
      <c r="A119" s="27"/>
      <c r="B119" s="27"/>
      <c r="C119" s="27"/>
      <c r="D119" s="27"/>
      <c r="E119" s="27"/>
      <c r="F119" s="27"/>
      <c r="G119" s="27"/>
      <c r="H119" s="28"/>
      <c r="I119" s="27"/>
    </row>
    <row r="120" spans="1:9" ht="16.5">
      <c r="A120" s="27"/>
      <c r="B120" s="27"/>
      <c r="C120" s="27"/>
      <c r="D120" s="27"/>
      <c r="E120" s="27"/>
      <c r="F120" s="27"/>
      <c r="G120" s="27"/>
      <c r="H120" s="28"/>
      <c r="I120" s="27"/>
    </row>
    <row r="121" spans="1:9" ht="16.5">
      <c r="A121" s="27"/>
      <c r="B121" s="27"/>
      <c r="C121" s="27"/>
      <c r="D121" s="27"/>
      <c r="E121" s="27"/>
      <c r="F121" s="27"/>
      <c r="G121" s="27"/>
      <c r="H121" s="28"/>
      <c r="I121" s="27"/>
    </row>
    <row r="122" spans="1:9" ht="16.5">
      <c r="A122" s="27"/>
      <c r="B122" s="27"/>
      <c r="C122" s="27"/>
      <c r="D122" s="27"/>
      <c r="E122" s="27"/>
      <c r="F122" s="27"/>
      <c r="G122" s="27"/>
      <c r="H122" s="28"/>
      <c r="I122" s="27"/>
    </row>
    <row r="123" spans="1:9" ht="16.5">
      <c r="A123" s="27">
        <v>16</v>
      </c>
      <c r="B123" s="27" t="s">
        <v>112</v>
      </c>
      <c r="C123" s="27"/>
      <c r="D123" s="27"/>
      <c r="E123" s="27"/>
      <c r="F123" s="27"/>
      <c r="G123" s="27"/>
      <c r="H123" s="28"/>
      <c r="I123" s="27"/>
    </row>
    <row r="124" spans="1:9" ht="16.5">
      <c r="A124" s="27"/>
      <c r="B124" s="27"/>
      <c r="C124" s="27"/>
      <c r="D124" s="27"/>
      <c r="E124" s="27"/>
      <c r="F124" s="27"/>
      <c r="G124" s="27"/>
      <c r="H124" s="28"/>
      <c r="I124" s="27"/>
    </row>
    <row r="125" spans="1:9" ht="16.5">
      <c r="A125" s="27"/>
      <c r="B125" s="27"/>
      <c r="C125" s="27"/>
      <c r="D125" s="27"/>
      <c r="E125" s="27"/>
      <c r="F125" s="27"/>
      <c r="G125" s="27"/>
      <c r="H125" s="28"/>
      <c r="I125" s="27"/>
    </row>
    <row r="126" spans="1:9" ht="16.5">
      <c r="A126" s="27"/>
      <c r="B126" s="27"/>
      <c r="C126" s="27"/>
      <c r="D126" s="27"/>
      <c r="E126" s="27"/>
      <c r="F126" s="27"/>
      <c r="G126" s="27"/>
      <c r="H126" s="28"/>
      <c r="I126" s="27"/>
    </row>
    <row r="127" spans="1:9" ht="16.5">
      <c r="A127" s="27"/>
      <c r="B127" s="27"/>
      <c r="C127" s="27"/>
      <c r="D127" s="27"/>
      <c r="E127" s="27"/>
      <c r="F127" s="27"/>
      <c r="G127" s="27"/>
      <c r="H127" s="28"/>
      <c r="I127" s="27"/>
    </row>
    <row r="128" spans="1:9" ht="16.5">
      <c r="A128" s="27"/>
      <c r="B128" s="27"/>
      <c r="C128" s="27"/>
      <c r="D128" s="27"/>
      <c r="E128" s="27"/>
      <c r="F128" s="27"/>
      <c r="G128" s="27"/>
      <c r="H128" s="28"/>
      <c r="I128" s="27"/>
    </row>
    <row r="129" spans="1:9" ht="16.5">
      <c r="A129" s="27">
        <v>17</v>
      </c>
      <c r="B129" s="27" t="s">
        <v>153</v>
      </c>
      <c r="C129" s="27"/>
      <c r="D129" s="27"/>
      <c r="E129" s="27"/>
      <c r="F129" s="27"/>
      <c r="G129" s="27"/>
      <c r="H129" s="28"/>
      <c r="I129" s="27"/>
    </row>
    <row r="130" spans="1:9" ht="16.5">
      <c r="A130" s="27"/>
      <c r="B130" s="27"/>
      <c r="C130" s="27"/>
      <c r="D130" s="27"/>
      <c r="E130" s="27"/>
      <c r="F130" s="27"/>
      <c r="G130" s="27"/>
      <c r="H130" s="28"/>
      <c r="I130" s="27"/>
    </row>
    <row r="131" spans="1:9" ht="16.5">
      <c r="A131" s="27"/>
      <c r="B131" s="27" t="s">
        <v>172</v>
      </c>
      <c r="C131" s="27"/>
      <c r="D131" s="27"/>
      <c r="E131" s="27"/>
      <c r="F131" s="27"/>
      <c r="G131" s="27"/>
      <c r="H131" s="28"/>
      <c r="I131" s="27"/>
    </row>
    <row r="132" spans="1:9" ht="16.5">
      <c r="A132" s="27"/>
      <c r="B132" s="27" t="s">
        <v>171</v>
      </c>
      <c r="C132" s="27"/>
      <c r="D132" s="27"/>
      <c r="E132" s="27"/>
      <c r="F132" s="27"/>
      <c r="G132" s="27"/>
      <c r="H132" s="28"/>
      <c r="I132" s="27"/>
    </row>
    <row r="133" spans="1:9" ht="16.5">
      <c r="A133" s="27"/>
      <c r="B133" s="27" t="s">
        <v>170</v>
      </c>
      <c r="C133" s="27"/>
      <c r="D133" s="27"/>
      <c r="E133" s="27"/>
      <c r="F133" s="27"/>
      <c r="G133" s="27"/>
      <c r="H133" s="28"/>
      <c r="I133" s="27"/>
    </row>
    <row r="134" spans="1:9" ht="16.5">
      <c r="A134" s="27"/>
      <c r="B134" s="27"/>
      <c r="C134" s="27"/>
      <c r="D134" s="27"/>
      <c r="E134" s="27"/>
      <c r="F134" s="27"/>
      <c r="G134" s="27"/>
      <c r="H134" s="28"/>
      <c r="I134" s="27"/>
    </row>
    <row r="135" spans="1:9" ht="16.5">
      <c r="A135" s="27">
        <v>18</v>
      </c>
      <c r="B135" s="27" t="s">
        <v>82</v>
      </c>
      <c r="C135" s="27"/>
      <c r="D135" s="27"/>
      <c r="E135" s="27"/>
      <c r="F135" s="27"/>
      <c r="G135" s="27"/>
      <c r="H135" s="28"/>
      <c r="I135" s="27"/>
    </row>
    <row r="136" spans="1:9" ht="16.5">
      <c r="A136" s="27"/>
      <c r="B136" s="27"/>
      <c r="C136" s="27"/>
      <c r="D136" s="27"/>
      <c r="E136" s="27"/>
      <c r="F136" s="27"/>
      <c r="G136" s="27"/>
      <c r="H136" s="28"/>
      <c r="I136" s="27"/>
    </row>
    <row r="137" spans="1:9" ht="16.5">
      <c r="A137" s="27"/>
      <c r="B137" s="27" t="s">
        <v>174</v>
      </c>
      <c r="C137" s="27"/>
      <c r="D137" s="27"/>
      <c r="E137" s="27"/>
      <c r="F137" s="27"/>
      <c r="G137" s="27"/>
      <c r="H137" s="28"/>
      <c r="I137" s="27"/>
    </row>
    <row r="138" spans="1:9" ht="16.5">
      <c r="A138" s="27"/>
      <c r="B138" s="27" t="s">
        <v>173</v>
      </c>
      <c r="C138" s="27"/>
      <c r="D138" s="27"/>
      <c r="E138" s="27"/>
      <c r="F138" s="27"/>
      <c r="G138" s="27"/>
      <c r="H138" s="28"/>
      <c r="I138" s="27"/>
    </row>
    <row r="139" spans="1:9" ht="16.5">
      <c r="A139" s="27"/>
      <c r="B139" s="27"/>
      <c r="C139" s="27"/>
      <c r="D139" s="27"/>
      <c r="E139" s="27"/>
      <c r="F139" s="27"/>
      <c r="G139" s="27"/>
      <c r="H139" s="28"/>
      <c r="I139" s="27"/>
    </row>
    <row r="140" spans="1:9" ht="16.5">
      <c r="A140" s="27">
        <v>19</v>
      </c>
      <c r="B140" s="27" t="s">
        <v>97</v>
      </c>
      <c r="C140" s="27"/>
      <c r="D140" s="27"/>
      <c r="E140" s="27"/>
      <c r="F140" s="27"/>
      <c r="G140" s="27"/>
      <c r="H140" s="28"/>
      <c r="I140" s="27"/>
    </row>
    <row r="141" spans="1:9" ht="16.5">
      <c r="A141" s="27"/>
      <c r="B141" s="27"/>
      <c r="C141" s="27"/>
      <c r="D141" s="27"/>
      <c r="E141" s="27"/>
      <c r="F141" s="27"/>
      <c r="G141" s="27"/>
      <c r="H141" s="28"/>
      <c r="I141" s="27"/>
    </row>
    <row r="142" spans="1:9" ht="16.5">
      <c r="A142" s="27"/>
      <c r="B142" s="27" t="s">
        <v>176</v>
      </c>
      <c r="C142" s="27"/>
      <c r="D142" s="27"/>
      <c r="E142" s="27"/>
      <c r="F142" s="27"/>
      <c r="G142" s="27"/>
      <c r="H142" s="28"/>
      <c r="I142" s="27"/>
    </row>
    <row r="143" spans="1:9" ht="16.5">
      <c r="A143" s="27"/>
      <c r="B143" s="27" t="s">
        <v>175</v>
      </c>
      <c r="C143" s="27"/>
      <c r="D143" s="27"/>
      <c r="E143" s="27"/>
      <c r="F143" s="27"/>
      <c r="G143" s="27"/>
      <c r="H143" s="28"/>
      <c r="I143" s="27"/>
    </row>
    <row r="144" spans="1:9" ht="16.5">
      <c r="A144" s="27"/>
      <c r="B144" s="27"/>
      <c r="C144" s="27"/>
      <c r="D144" s="27"/>
      <c r="E144" s="27"/>
      <c r="F144" s="27"/>
      <c r="G144" s="27"/>
      <c r="H144" s="28"/>
      <c r="I144" s="27"/>
    </row>
    <row r="145" spans="1:9" ht="16.5">
      <c r="A145" s="27">
        <v>20</v>
      </c>
      <c r="B145" s="27" t="s">
        <v>107</v>
      </c>
      <c r="C145" s="27"/>
      <c r="D145" s="27"/>
      <c r="E145" s="27"/>
      <c r="F145" s="27"/>
      <c r="G145" s="27"/>
      <c r="H145" s="28"/>
      <c r="I145" s="27"/>
    </row>
    <row r="146" spans="1:9" ht="16.5">
      <c r="A146" s="27"/>
      <c r="B146" s="27"/>
      <c r="C146" s="27"/>
      <c r="D146" s="27"/>
      <c r="E146" s="27"/>
      <c r="F146" s="27"/>
      <c r="G146" s="27"/>
      <c r="H146" s="28"/>
      <c r="I146" s="27"/>
    </row>
    <row r="147" spans="1:9" ht="16.5">
      <c r="A147" s="27"/>
      <c r="B147" s="27" t="s">
        <v>106</v>
      </c>
      <c r="C147" s="27"/>
      <c r="D147" s="27"/>
      <c r="E147" s="27"/>
      <c r="F147" s="27"/>
      <c r="G147" s="27"/>
      <c r="H147" s="28"/>
      <c r="I147" s="27"/>
    </row>
    <row r="148" spans="1:9" ht="16.5">
      <c r="A148" s="27"/>
      <c r="B148" s="27"/>
      <c r="C148" s="27"/>
      <c r="D148" s="27"/>
      <c r="E148" s="27"/>
      <c r="F148" s="27"/>
      <c r="G148" s="27"/>
      <c r="H148" s="28"/>
      <c r="I148" s="27"/>
    </row>
    <row r="149" spans="1:9" ht="16.5">
      <c r="A149" s="27">
        <v>21</v>
      </c>
      <c r="B149" s="27" t="s">
        <v>98</v>
      </c>
      <c r="C149" s="27"/>
      <c r="D149" s="27"/>
      <c r="E149" s="27"/>
      <c r="F149" s="27"/>
      <c r="G149" s="27"/>
      <c r="H149" s="28"/>
      <c r="I149" s="27"/>
    </row>
    <row r="150" spans="1:9" ht="16.5">
      <c r="A150" s="27"/>
      <c r="B150" s="27"/>
      <c r="C150" s="27"/>
      <c r="D150" s="27"/>
      <c r="E150" s="27"/>
      <c r="F150" s="27"/>
      <c r="G150" s="27"/>
      <c r="H150" s="28"/>
      <c r="I150" s="27"/>
    </row>
    <row r="151" spans="1:9" ht="16.5">
      <c r="A151" s="27"/>
      <c r="B151" s="27"/>
      <c r="C151" s="27"/>
      <c r="D151" s="27"/>
      <c r="E151" s="27"/>
      <c r="F151" s="27"/>
      <c r="G151" s="27"/>
      <c r="H151" s="28"/>
      <c r="I151" s="27"/>
    </row>
    <row r="152" spans="1:9" ht="15" customHeight="1">
      <c r="A152" s="27"/>
      <c r="B152" s="27"/>
      <c r="C152" s="27"/>
      <c r="D152" s="27"/>
      <c r="E152" s="27"/>
      <c r="F152" s="27"/>
      <c r="G152" s="27"/>
      <c r="H152" s="28"/>
      <c r="I152" s="27"/>
    </row>
    <row r="153" ht="12.75">
      <c r="B153" s="51"/>
    </row>
  </sheetData>
  <printOptions horizontalCentered="1"/>
  <pageMargins left="0.75" right="0.75" top="0.81" bottom="0.7" header="0.5" footer="0.5"/>
  <pageSetup horizontalDpi="300" verticalDpi="300" orientation="portrait" paperSize="9" r:id="rId2"/>
  <rowBreaks count="2" manualBreakCount="2">
    <brk id="38" max="8" man="1"/>
    <brk id="8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HP </cp:lastModifiedBy>
  <cp:lastPrinted>2002-08-17T06:22:52Z</cp:lastPrinted>
  <dcterms:created xsi:type="dcterms:W3CDTF">1999-03-30T08:50:13Z</dcterms:created>
  <dcterms:modified xsi:type="dcterms:W3CDTF">2002-08-28T10:26:10Z</dcterms:modified>
  <cp:category/>
  <cp:version/>
  <cp:contentType/>
  <cp:contentStatus/>
</cp:coreProperties>
</file>